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Default Extension="gif" ContentType="image/gif"/>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75" yWindow="-15" windowWidth="14070" windowHeight="12615" tabRatio="782" activeTab="3"/>
  </bookViews>
  <sheets>
    <sheet name="Прил.1" sheetId="1" r:id="rId1"/>
    <sheet name="Прил.2" sheetId="2" r:id="rId2"/>
    <sheet name="Прил.3" sheetId="3" r:id="rId3"/>
    <sheet name="Прил.4" sheetId="4" r:id="rId4"/>
    <sheet name="Прил.5" sheetId="5" r:id="rId5"/>
    <sheet name="Прил.6" sheetId="6" r:id="rId6"/>
    <sheet name="Прил.7" sheetId="8" r:id="rId7"/>
    <sheet name="Прил.8" sheetId="9" r:id="rId8"/>
    <sheet name="Прил.9" sheetId="10" r:id="rId9"/>
    <sheet name="Прил.10" sheetId="14" r:id="rId10"/>
    <sheet name="Прил.11" sheetId="17" r:id="rId11"/>
    <sheet name="Прил.12" sheetId="18" r:id="rId12"/>
    <sheet name="Прил.13" sheetId="19" r:id="rId13"/>
    <sheet name="Прил.14" sheetId="20" r:id="rId14"/>
    <sheet name="Прил.17 (ПМиИ 01.03.02)" sheetId="22" r:id="rId15"/>
    <sheet name="Прил.17 (МОиАИС 02.03.03)" sheetId="33" r:id="rId16"/>
    <sheet name="Прил.17 (ИСиТ 09.03.02)" sheetId="35" r:id="rId17"/>
    <sheet name="Прил.17 (ИиВТ 09.03.01)" sheetId="34" r:id="rId18"/>
    <sheet name="Прил.17 (ПИ 09.03.03)" sheetId="36" r:id="rId19"/>
    <sheet name="Прил.17 (БИ 38.03.05)" sheetId="37" r:id="rId20"/>
    <sheet name="Прил.17 (ПМиИ 01.04.02)" sheetId="38" r:id="rId21"/>
    <sheet name="Прил.17 (ПИ 09.04.03)" sheetId="39" r:id="rId22"/>
    <sheet name="Прил.17 (ИСиТ 09.04.02)" sheetId="40" r:id="rId23"/>
    <sheet name="Прил.18-19" sheetId="24" r:id="rId24"/>
    <sheet name="Прим.20" sheetId="25" r:id="rId25"/>
    <sheet name="Прил.21" sheetId="26" r:id="rId26"/>
    <sheet name="Прил.22" sheetId="27" r:id="rId27"/>
    <sheet name="Прил.23" sheetId="28" r:id="rId28"/>
    <sheet name="Прил.24" sheetId="29" r:id="rId29"/>
    <sheet name="Прил.25" sheetId="30" r:id="rId30"/>
    <sheet name="Прил.26" sheetId="31" r:id="rId31"/>
    <sheet name="Прил.27" sheetId="32" r:id="rId32"/>
  </sheets>
  <definedNames>
    <definedName name="_xlnm.Print_Area" localSheetId="9">Прил.10!$A$1:$F$92</definedName>
    <definedName name="_xlnm.Print_Area" localSheetId="14">'Прил.17 (ПМиИ 01.03.02)'!$A$1:$K$39</definedName>
    <definedName name="_xlnm.Print_Area" localSheetId="1">Прил.2!$A$1:$H$116</definedName>
    <definedName name="_xlnm.Print_Area" localSheetId="6">Прил.7!$A$1:$E$110</definedName>
  </definedNames>
  <calcPr calcId="125725"/>
</workbook>
</file>

<file path=xl/calcChain.xml><?xml version="1.0" encoding="utf-8"?>
<calcChain xmlns="http://schemas.openxmlformats.org/spreadsheetml/2006/main">
  <c r="F82" i="19"/>
  <c r="E82"/>
  <c r="D82"/>
  <c r="C82"/>
  <c r="F72"/>
  <c r="E72"/>
  <c r="D72"/>
  <c r="C72"/>
  <c r="F62"/>
  <c r="E62"/>
  <c r="D62"/>
  <c r="C62"/>
  <c r="F44"/>
  <c r="E44"/>
  <c r="D44"/>
  <c r="C44"/>
  <c r="F35"/>
  <c r="E35"/>
  <c r="C35"/>
  <c r="D34"/>
  <c r="D35" s="1"/>
  <c r="F26"/>
  <c r="E26"/>
  <c r="D26"/>
  <c r="C26"/>
  <c r="E17"/>
  <c r="D17"/>
  <c r="C17"/>
  <c r="F8"/>
  <c r="E8"/>
  <c r="D8"/>
  <c r="C8"/>
  <c r="P82" i="18"/>
  <c r="O82"/>
  <c r="N82"/>
  <c r="M82"/>
  <c r="L82"/>
  <c r="K82"/>
  <c r="J82"/>
  <c r="I82"/>
  <c r="H82"/>
  <c r="G82"/>
  <c r="F82"/>
  <c r="E82"/>
  <c r="D82"/>
  <c r="C82"/>
  <c r="P72"/>
  <c r="O72"/>
  <c r="N72"/>
  <c r="M72"/>
  <c r="L72"/>
  <c r="K72"/>
  <c r="J72"/>
  <c r="I72"/>
  <c r="H72"/>
  <c r="G72"/>
  <c r="F72"/>
  <c r="E72"/>
  <c r="D72"/>
  <c r="C72"/>
  <c r="P62"/>
  <c r="O62"/>
  <c r="N62"/>
  <c r="M62"/>
  <c r="L62"/>
  <c r="K62"/>
  <c r="J62"/>
  <c r="I62"/>
  <c r="H62"/>
  <c r="G62"/>
  <c r="F62"/>
  <c r="E62"/>
  <c r="D62"/>
  <c r="C62"/>
  <c r="P53"/>
  <c r="O53"/>
  <c r="N53"/>
  <c r="M53"/>
  <c r="L53"/>
  <c r="K53"/>
  <c r="J53"/>
  <c r="I53"/>
  <c r="H53"/>
  <c r="G53"/>
  <c r="F53"/>
  <c r="E53"/>
  <c r="D53"/>
  <c r="C53"/>
  <c r="P44"/>
  <c r="O44"/>
  <c r="N44"/>
  <c r="M44"/>
  <c r="L44"/>
  <c r="K44"/>
  <c r="J44"/>
  <c r="I44"/>
  <c r="H44"/>
  <c r="G44"/>
  <c r="F44"/>
  <c r="E44"/>
  <c r="D44"/>
  <c r="C44"/>
  <c r="P35"/>
  <c r="O35"/>
  <c r="N35"/>
  <c r="M35"/>
  <c r="L35"/>
  <c r="K35"/>
  <c r="J35"/>
  <c r="I35"/>
  <c r="H35"/>
  <c r="G35"/>
  <c r="F35"/>
  <c r="E35"/>
  <c r="D35"/>
  <c r="C35"/>
  <c r="P26"/>
  <c r="O26"/>
  <c r="N26"/>
  <c r="M26"/>
  <c r="L26"/>
  <c r="K26"/>
  <c r="J26"/>
  <c r="I26"/>
  <c r="H26"/>
  <c r="G26"/>
  <c r="F26"/>
  <c r="E26"/>
  <c r="D26"/>
  <c r="C26"/>
  <c r="P17"/>
  <c r="O17"/>
  <c r="N17"/>
  <c r="M17"/>
  <c r="L17"/>
  <c r="K17"/>
  <c r="J17"/>
  <c r="I17"/>
  <c r="H17"/>
  <c r="G17"/>
  <c r="F17"/>
  <c r="E17"/>
  <c r="D17"/>
  <c r="C17"/>
  <c r="P8"/>
  <c r="O8"/>
  <c r="N8"/>
  <c r="M8"/>
  <c r="L8"/>
  <c r="K8"/>
  <c r="J8"/>
  <c r="I8"/>
  <c r="H8"/>
  <c r="G8"/>
  <c r="F8"/>
  <c r="E8"/>
  <c r="D8"/>
  <c r="C8"/>
  <c r="E143" i="4"/>
  <c r="D143"/>
  <c r="D139"/>
  <c r="D137"/>
  <c r="C137" s="1"/>
  <c r="E134"/>
  <c r="C134" s="1"/>
  <c r="E132"/>
  <c r="C132" s="1"/>
  <c r="D132"/>
  <c r="D128"/>
  <c r="E119"/>
  <c r="D119"/>
  <c r="L118"/>
  <c r="E118"/>
  <c r="C118" s="1"/>
  <c r="D115"/>
  <c r="C115" s="1"/>
  <c r="E111"/>
  <c r="C111" s="1"/>
  <c r="L108"/>
  <c r="E108"/>
  <c r="D108"/>
  <c r="D104" s="1"/>
  <c r="E107"/>
  <c r="C106"/>
  <c r="K95"/>
  <c r="J95"/>
  <c r="E95"/>
  <c r="D95"/>
  <c r="K94"/>
  <c r="J94"/>
  <c r="E94"/>
  <c r="D94"/>
  <c r="C94" s="1"/>
  <c r="E91"/>
  <c r="D91"/>
  <c r="C90"/>
  <c r="K89"/>
  <c r="I89" s="1"/>
  <c r="E89"/>
  <c r="D89"/>
  <c r="E88"/>
  <c r="D88"/>
  <c r="E87"/>
  <c r="C87" s="1"/>
  <c r="J86"/>
  <c r="I86" s="1"/>
  <c r="E86"/>
  <c r="E85" s="1"/>
  <c r="D86"/>
  <c r="C86" s="1"/>
  <c r="K84"/>
  <c r="K80" s="1"/>
  <c r="J84"/>
  <c r="E84"/>
  <c r="D84"/>
  <c r="I83"/>
  <c r="C83"/>
  <c r="I82"/>
  <c r="E82"/>
  <c r="C82" s="1"/>
  <c r="J81"/>
  <c r="I81" s="1"/>
  <c r="E81"/>
  <c r="D81"/>
  <c r="J80"/>
  <c r="J71"/>
  <c r="I71" s="1"/>
  <c r="E71"/>
  <c r="C71" s="1"/>
  <c r="E70"/>
  <c r="C70" s="1"/>
  <c r="E67"/>
  <c r="D67"/>
  <c r="D61" s="1"/>
  <c r="J60"/>
  <c r="I60" s="1"/>
  <c r="I56" s="1"/>
  <c r="E60"/>
  <c r="D60"/>
  <c r="D56" s="1"/>
  <c r="E58"/>
  <c r="C58" s="1"/>
  <c r="J56"/>
  <c r="E47"/>
  <c r="C47" s="1"/>
  <c r="E46"/>
  <c r="C46" s="1"/>
  <c r="E45"/>
  <c r="C45" s="1"/>
  <c r="E43"/>
  <c r="C43" s="1"/>
  <c r="E41"/>
  <c r="E37" s="1"/>
  <c r="C37" s="1"/>
  <c r="E36"/>
  <c r="C36" s="1"/>
  <c r="E35"/>
  <c r="C35" s="1"/>
  <c r="E34"/>
  <c r="K23"/>
  <c r="J23"/>
  <c r="E23"/>
  <c r="D23"/>
  <c r="K22"/>
  <c r="I22" s="1"/>
  <c r="E22"/>
  <c r="D22"/>
  <c r="E21"/>
  <c r="C21" s="1"/>
  <c r="J19"/>
  <c r="I19" s="1"/>
  <c r="E19"/>
  <c r="E17"/>
  <c r="C17" s="1"/>
  <c r="K14"/>
  <c r="I14" s="1"/>
  <c r="E14"/>
  <c r="C14" s="1"/>
  <c r="D13"/>
  <c r="K12"/>
  <c r="K8" s="1"/>
  <c r="J12"/>
  <c r="E12"/>
  <c r="C12" s="1"/>
  <c r="D12"/>
  <c r="E11"/>
  <c r="E10"/>
  <c r="C10"/>
  <c r="J9"/>
  <c r="I9" s="1"/>
  <c r="E9"/>
  <c r="C9" s="1"/>
  <c r="D8"/>
  <c r="C9" i="17"/>
  <c r="I12" i="4" l="1"/>
  <c r="I8" s="1"/>
  <c r="C23"/>
  <c r="E32"/>
  <c r="C32" s="1"/>
  <c r="E56"/>
  <c r="C84"/>
  <c r="E104"/>
  <c r="C104" s="1"/>
  <c r="D133"/>
  <c r="K85"/>
  <c r="C89"/>
  <c r="C91"/>
  <c r="I95"/>
  <c r="E13"/>
  <c r="C13" s="1"/>
  <c r="C56"/>
  <c r="E80"/>
  <c r="E8"/>
  <c r="C8" s="1"/>
  <c r="K13"/>
  <c r="I23"/>
  <c r="J13"/>
  <c r="I13"/>
  <c r="C22"/>
  <c r="I84"/>
  <c r="I80" s="1"/>
  <c r="C95"/>
  <c r="C108"/>
  <c r="E128"/>
  <c r="C128" s="1"/>
  <c r="C143"/>
  <c r="E109"/>
  <c r="D80"/>
  <c r="D85"/>
  <c r="C85" s="1"/>
  <c r="I94"/>
  <c r="I85" s="1"/>
  <c r="C119"/>
  <c r="C80"/>
  <c r="J8"/>
  <c r="C19"/>
  <c r="C88"/>
  <c r="C107"/>
  <c r="C34"/>
  <c r="C41"/>
  <c r="E61"/>
  <c r="C61" s="1"/>
  <c r="C81"/>
  <c r="J85"/>
  <c r="D109"/>
  <c r="E133"/>
  <c r="C133" s="1"/>
  <c r="C11"/>
  <c r="C60"/>
  <c r="C67"/>
  <c r="C139"/>
  <c r="L26" i="5"/>
  <c r="K26"/>
  <c r="H26"/>
  <c r="G26"/>
  <c r="L25"/>
  <c r="K25"/>
  <c r="K27" s="1"/>
  <c r="H25"/>
  <c r="G25"/>
  <c r="L24"/>
  <c r="L27" s="1"/>
  <c r="K24"/>
  <c r="G24"/>
  <c r="G27" s="1"/>
  <c r="L23"/>
  <c r="K23"/>
  <c r="H23"/>
  <c r="G23"/>
  <c r="E23"/>
  <c r="F20"/>
  <c r="F23" s="1"/>
  <c r="E20"/>
  <c r="L19"/>
  <c r="K19"/>
  <c r="H19"/>
  <c r="G19"/>
  <c r="F18"/>
  <c r="F26" s="1"/>
  <c r="E18"/>
  <c r="E26" s="1"/>
  <c r="F17"/>
  <c r="E17"/>
  <c r="E25" s="1"/>
  <c r="F16"/>
  <c r="F19" s="1"/>
  <c r="E16"/>
  <c r="L15"/>
  <c r="K15"/>
  <c r="H15"/>
  <c r="G15"/>
  <c r="F13"/>
  <c r="E13"/>
  <c r="F12"/>
  <c r="F15" s="1"/>
  <c r="E12"/>
  <c r="E15" s="1"/>
  <c r="L11"/>
  <c r="K11"/>
  <c r="G11"/>
  <c r="E10"/>
  <c r="F9"/>
  <c r="F25" s="1"/>
  <c r="E9"/>
  <c r="H8"/>
  <c r="H24" s="1"/>
  <c r="H27" s="1"/>
  <c r="E8"/>
  <c r="E24" s="1"/>
  <c r="D79" i="3"/>
  <c r="D75"/>
  <c r="D71"/>
  <c r="D67"/>
  <c r="D80" s="1"/>
  <c r="D66"/>
  <c r="D52"/>
  <c r="D48"/>
  <c r="D44"/>
  <c r="D40"/>
  <c r="D53" s="1"/>
  <c r="D25"/>
  <c r="D21"/>
  <c r="D17"/>
  <c r="D13"/>
  <c r="D26" s="1"/>
  <c r="E96" i="2"/>
  <c r="H76"/>
  <c r="H65"/>
  <c r="H56"/>
  <c r="H55"/>
  <c r="E55"/>
  <c r="H45"/>
  <c r="E45"/>
  <c r="E35"/>
  <c r="H25"/>
  <c r="E25"/>
  <c r="H14"/>
  <c r="H13"/>
  <c r="H12"/>
  <c r="H11"/>
  <c r="E10"/>
  <c r="H9"/>
  <c r="E9"/>
  <c r="C109" i="4" l="1"/>
  <c r="E27" i="5"/>
  <c r="E19"/>
  <c r="E11"/>
  <c r="F8"/>
  <c r="H11"/>
  <c r="F24" l="1"/>
  <c r="F27" s="1"/>
  <c r="F11"/>
  <c r="F124" i="6"/>
  <c r="E124"/>
  <c r="D123"/>
  <c r="D122"/>
  <c r="D121"/>
  <c r="D124" s="1"/>
  <c r="F120"/>
  <c r="E120"/>
  <c r="D120"/>
  <c r="D119"/>
  <c r="D118"/>
  <c r="D117"/>
  <c r="F107"/>
  <c r="E107"/>
  <c r="D106"/>
  <c r="D105"/>
  <c r="D104"/>
  <c r="D107" s="1"/>
  <c r="F103"/>
  <c r="E103"/>
  <c r="D103"/>
  <c r="D102"/>
  <c r="D101"/>
  <c r="D100"/>
  <c r="F90"/>
  <c r="E90"/>
  <c r="D89"/>
  <c r="D88"/>
  <c r="D87"/>
  <c r="D90" s="1"/>
  <c r="F77"/>
  <c r="E77"/>
  <c r="D77"/>
  <c r="D76"/>
  <c r="D75"/>
  <c r="D74"/>
  <c r="F64"/>
  <c r="E64"/>
  <c r="D63"/>
  <c r="D62"/>
  <c r="D61"/>
  <c r="D64" s="1"/>
  <c r="F51"/>
  <c r="E51"/>
  <c r="D51"/>
  <c r="D50"/>
  <c r="D49"/>
  <c r="D48"/>
  <c r="F38"/>
  <c r="E38"/>
  <c r="D37"/>
  <c r="D36"/>
  <c r="D35"/>
  <c r="D38" s="1"/>
  <c r="F25"/>
  <c r="E25"/>
  <c r="D25"/>
  <c r="D24"/>
  <c r="D23"/>
  <c r="D22"/>
  <c r="F12"/>
  <c r="E12"/>
  <c r="D11"/>
  <c r="D10"/>
  <c r="D9"/>
  <c r="D12" s="1"/>
</calcChain>
</file>

<file path=xl/sharedStrings.xml><?xml version="1.0" encoding="utf-8"?>
<sst xmlns="http://schemas.openxmlformats.org/spreadsheetml/2006/main" count="8305" uniqueCount="1556">
  <si>
    <t>№</t>
  </si>
  <si>
    <t>(факультет, филиал, институт, колледж)</t>
  </si>
  <si>
    <t>Приложение 1</t>
  </si>
  <si>
    <t>заочная</t>
  </si>
  <si>
    <t>ВСЕГО</t>
  </si>
  <si>
    <t>Форма обучения</t>
  </si>
  <si>
    <t>Всего</t>
  </si>
  <si>
    <t>Очная</t>
  </si>
  <si>
    <t>Приложение 2</t>
  </si>
  <si>
    <t>Приложение 3</t>
  </si>
  <si>
    <t>Очно</t>
  </si>
  <si>
    <t>Очно-заочно</t>
  </si>
  <si>
    <t>Заочно</t>
  </si>
  <si>
    <t>Очно-заочная</t>
  </si>
  <si>
    <t>Заочная</t>
  </si>
  <si>
    <r>
      <rPr>
        <b/>
        <sz val="10"/>
        <color theme="1"/>
        <rFont val="Times New Roman"/>
        <family val="1"/>
        <charset val="204"/>
      </rPr>
      <t>Обучение по индивидуальному плану</t>
    </r>
    <r>
      <rPr>
        <sz val="10"/>
        <color theme="1"/>
        <rFont val="Times New Roman"/>
        <family val="1"/>
        <charset val="204"/>
      </rPr>
      <t xml:space="preserve"> без сокращения сроков обучения</t>
    </r>
  </si>
  <si>
    <r>
      <rPr>
        <b/>
        <sz val="10"/>
        <color theme="1"/>
        <rFont val="Times New Roman"/>
        <family val="1"/>
        <charset val="204"/>
      </rPr>
      <t xml:space="preserve">Ускоренное обучение  на базе ВО </t>
    </r>
    <r>
      <rPr>
        <sz val="10"/>
        <color theme="1"/>
        <rFont val="Times New Roman"/>
        <family val="1"/>
        <charset val="204"/>
      </rPr>
      <t>(студенты, поступившие после 01.09.2013 г.)</t>
    </r>
  </si>
  <si>
    <r>
      <rPr>
        <b/>
        <sz val="10"/>
        <color theme="1"/>
        <rFont val="Times New Roman"/>
        <family val="1"/>
        <charset val="204"/>
      </rPr>
      <t>Ускоренное обучение  на базе СПО</t>
    </r>
    <r>
      <rPr>
        <sz val="10"/>
        <color theme="1"/>
        <rFont val="Times New Roman"/>
        <family val="1"/>
        <charset val="204"/>
      </rPr>
      <t xml:space="preserve"> (студенты, поступившие после 01.09.2013 г.)</t>
    </r>
  </si>
  <si>
    <r>
      <rPr>
        <b/>
        <sz val="10"/>
        <color theme="1"/>
        <rFont val="Times New Roman"/>
        <family val="1"/>
        <charset val="204"/>
      </rPr>
      <t>Ускоренное обучение  за  счет интенсивности обучения</t>
    </r>
    <r>
      <rPr>
        <sz val="10"/>
        <color theme="1"/>
        <rFont val="Times New Roman"/>
        <family val="1"/>
        <charset val="204"/>
      </rPr>
      <t xml:space="preserve"> (студенты, поступившие после 01.09.2013 г.)</t>
    </r>
  </si>
  <si>
    <t>Приложение 4</t>
  </si>
  <si>
    <t>Приложение 5</t>
  </si>
  <si>
    <t>Сведения о магистерстких программах</t>
  </si>
  <si>
    <t>Название программы</t>
  </si>
  <si>
    <t>всего</t>
  </si>
  <si>
    <t>очная</t>
  </si>
  <si>
    <t>Курс</t>
  </si>
  <si>
    <t>ФИО, ученая степень, ученое звание руководителя программы</t>
  </si>
  <si>
    <t>Приложение 6</t>
  </si>
  <si>
    <t>оч.-заочная</t>
  </si>
  <si>
    <t>бюд. места</t>
  </si>
  <si>
    <t>места по дог.</t>
  </si>
  <si>
    <t>Численность студентов по формам обучения</t>
  </si>
  <si>
    <t>Приложение 7</t>
  </si>
  <si>
    <t>Дата утверждения учебного плана</t>
  </si>
  <si>
    <t>Дата внесения изменений</t>
  </si>
  <si>
    <t>Вновь введенные дисциплины</t>
  </si>
  <si>
    <t>Автор</t>
  </si>
  <si>
    <t>ФИО</t>
  </si>
  <si>
    <r>
      <rPr>
        <b/>
        <sz val="8"/>
        <color theme="1"/>
        <rFont val="Times New Roman"/>
        <family val="1"/>
        <charset val="204"/>
      </rPr>
      <t>(код и направление подготовки, специальность)</t>
    </r>
    <r>
      <rPr>
        <b/>
        <sz val="11"/>
        <color theme="1"/>
        <rFont val="Times New Roman"/>
        <family val="1"/>
        <charset val="204"/>
      </rPr>
      <t xml:space="preserve"> </t>
    </r>
  </si>
  <si>
    <t>Дисциплины учебного плана</t>
  </si>
  <si>
    <t>Условия работы (шт. внут. сов., внеш.сов, поч.)</t>
  </si>
  <si>
    <t>Приложение 10</t>
  </si>
  <si>
    <t>Приложение 9</t>
  </si>
  <si>
    <t>Приложение 8</t>
  </si>
  <si>
    <t>Приложение 11</t>
  </si>
  <si>
    <t>Приложение 12</t>
  </si>
  <si>
    <t>Приложение 13</t>
  </si>
  <si>
    <t>очно-заочная всего</t>
  </si>
  <si>
    <t>очная , всего</t>
  </si>
  <si>
    <t>заочная, всего</t>
  </si>
  <si>
    <t>в т.ч. Окончи-вших др.вузы</t>
  </si>
  <si>
    <t>в т.ч. Окончив-ших др.вузы</t>
  </si>
  <si>
    <t>Количество курсовых работ, по каким дисциплинам</t>
  </si>
  <si>
    <t>Количество заказных ВКР</t>
  </si>
  <si>
    <t>Тематика заказных ВКР и отзывы заказчиков</t>
  </si>
  <si>
    <t>Учебная дисциплина</t>
  </si>
  <si>
    <t>Всего студентов</t>
  </si>
  <si>
    <t>отлично</t>
  </si>
  <si>
    <t>хорошо и отлично</t>
  </si>
  <si>
    <t>Имеют академическую задолженность</t>
  </si>
  <si>
    <t>удовлетворительно</t>
  </si>
  <si>
    <t>в.т.ч. более года</t>
  </si>
  <si>
    <t>Итоги промежуточной аттестации (количество обучающихся)</t>
  </si>
  <si>
    <t xml:space="preserve">хорошо </t>
  </si>
  <si>
    <t>Итоги государственных экзаменов (количество выпускников)</t>
  </si>
  <si>
    <t>Не явились</t>
  </si>
  <si>
    <t>удовл.</t>
  </si>
  <si>
    <t>неуд.</t>
  </si>
  <si>
    <t>в т.ч. диплом с отличием</t>
  </si>
  <si>
    <t>Приложение 14</t>
  </si>
  <si>
    <t>Получено отзывов всего</t>
  </si>
  <si>
    <t>Положительные с  отмеченными недостатками</t>
  </si>
  <si>
    <t>Полностью положительные</t>
  </si>
  <si>
    <t>Приложение 17</t>
  </si>
  <si>
    <t>Отрицательные</t>
  </si>
  <si>
    <t>Должность</t>
  </si>
  <si>
    <t>Преподаваемые дисциплины</t>
  </si>
  <si>
    <t>Приложение 22</t>
  </si>
  <si>
    <t>Приложение 23</t>
  </si>
  <si>
    <t>Вид оборудования</t>
  </si>
  <si>
    <t>в том числе используемых  в учебных целях</t>
  </si>
  <si>
    <t>Количество персональных компьютеров</t>
  </si>
  <si>
    <t>Приложение 24</t>
  </si>
  <si>
    <t>Имеющих доступ к Интернету</t>
  </si>
  <si>
    <t>Приложение 25</t>
  </si>
  <si>
    <t>Программные средства</t>
  </si>
  <si>
    <t>Количество и название</t>
  </si>
  <si>
    <t>Обучающие компьютерные программы по отдельным предметам</t>
  </si>
  <si>
    <t>Профессиональные пакеты программ по направлению</t>
  </si>
  <si>
    <t>Программы компьютерного тестирования и диагностики</t>
  </si>
  <si>
    <t>Поступивших в отчетном году</t>
  </si>
  <si>
    <t>Электронные версии  учебных пособий по отдельным предметам</t>
  </si>
  <si>
    <t xml:space="preserve"> Электронные библиотечные системы</t>
  </si>
  <si>
    <t>Специальные программные средства для научных исследований</t>
  </si>
  <si>
    <t>Другие программные средства</t>
  </si>
  <si>
    <t>Поступило за год</t>
  </si>
  <si>
    <t>Выбыло за год</t>
  </si>
  <si>
    <t>Состоит на учете</t>
  </si>
  <si>
    <t>Выдано за год</t>
  </si>
  <si>
    <t>Объем библиотечного фонда</t>
  </si>
  <si>
    <t>из него учебная литература</t>
  </si>
  <si>
    <t>учебно-методическая</t>
  </si>
  <si>
    <t>художественная</t>
  </si>
  <si>
    <t>научная</t>
  </si>
  <si>
    <t>аудиовизуальные материалы, в т.ч. видеолекции</t>
  </si>
  <si>
    <t>Приложение 26</t>
  </si>
  <si>
    <t>№ строки</t>
  </si>
  <si>
    <t>Данные публикации: авторы, наименование статьи (монографии, доклада), наименование журнала (издания), год и номер выпуска, номера страниц</t>
  </si>
  <si>
    <t>Публикация зарегистрирована (будет зарегистрирована) в научных базах данных:</t>
  </si>
  <si>
    <t>Вид публикации (монография, статья, текст доклада на международной конференции, иное)</t>
  </si>
  <si>
    <t>Публикация, выполненная в соавторстве с учеными, являющимися работниками научных, или образовательных учреждений других государств (отметить данный факт)</t>
  </si>
  <si>
    <t>Публикация издана за рубежом (отметить данный факт)</t>
  </si>
  <si>
    <t>в РИНЦ</t>
  </si>
  <si>
    <t>в Web of Science</t>
  </si>
  <si>
    <t>в Scopus</t>
  </si>
  <si>
    <t>в других тематические базы данных (Web of Knowledge, Springer и др.)</t>
  </si>
  <si>
    <t xml:space="preserve">ФИО сотрудника кафедры
(штатного или внутреннего совместителя)
</t>
  </si>
  <si>
    <t>Приложение 27</t>
  </si>
  <si>
    <t>(кафедра, лаборатория, научное подразделение)</t>
  </si>
  <si>
    <r>
      <t xml:space="preserve">Количество участников научного коллектива(всего)/, из них: </t>
    </r>
    <r>
      <rPr>
        <sz val="10"/>
        <color theme="1"/>
        <rFont val="Times New Roman"/>
        <family val="1"/>
        <charset val="204"/>
      </rPr>
      <t>количество штатных работников кафедры/,количество аспирантов/, количество студентов/, всего молодых исследователей (до 35 лет).</t>
    </r>
  </si>
  <si>
    <t>Заведующий кафедрой</t>
  </si>
  <si>
    <t>Ф.И.О. сотрудника(ов), принимавших участие в мероприятии</t>
  </si>
  <si>
    <t>Результат участия(1 – выступление с докладом, 2 – участие в работе,3 – награда мероприятия (медаль, диплом , пр.))</t>
  </si>
  <si>
    <t xml:space="preserve">Участие в организации мероприятия(1 – организавано на базе РосНОУ, 2 – организатор(ы), 3 – участник(и)) </t>
  </si>
  <si>
    <t>Наименование мероприятия (тема конференции, семинара, симпозиума и пр.), сроки проведения</t>
  </si>
  <si>
    <t>Количество аспирантов кафедры (с указанием Фамилий И.О.) по формам и годам обучения:</t>
  </si>
  <si>
    <t xml:space="preserve"> Очная </t>
  </si>
  <si>
    <t>1 год</t>
  </si>
  <si>
    <t>2 год</t>
  </si>
  <si>
    <t>3 год</t>
  </si>
  <si>
    <t>4 год</t>
  </si>
  <si>
    <t>Научные руководители аспирантов (с указанием фамилий и количества руководимых ими аспирантов)Штатные и внутренние совместители; Внешние совместители; Работающее по договору гражданско-правового характера</t>
  </si>
  <si>
    <t>Научные студенческие группы  Наименование (тематика), Ф.И.О руководителя, количество участников в отчетный период</t>
  </si>
  <si>
    <t xml:space="preserve">Результат работы в научных группах за отчетный период 1 – число публикаций с участием членов группы,  2 – число проектов, представленных на конкурсы студенческих работ, или работ молодых ученых, 3 – число наград в конкурсах </t>
  </si>
  <si>
    <t>Участие студентов в научных конференциях  1 – количество докладов с участием студентов на международных и всероссийских конференциях,  2 – количество докладов в с участием студентов на межвузовских конференциях и конференциях других вузов,  3 – количество докладов с участием студентов на конференциях РосНОУ и территориальных подразделениях РосНОУ</t>
  </si>
  <si>
    <t>Численность  иностранных студентов (кроме стран СНГ), завершивших обучение в отчетном году</t>
  </si>
  <si>
    <t xml:space="preserve">Численность иностранных студентов из стран СНГ, завершивших обучение в отчетном году; </t>
  </si>
  <si>
    <t>Численность преподавателей, участвовавших в образовательной деятельности в иностранных вузах не менее семестра (триместра);</t>
  </si>
  <si>
    <t>Численность студентов зарубежных вузов, прошедших обучение по очной форме обучения не менее семестра</t>
  </si>
  <si>
    <t>Доходы вуза от выполнения НИОКР и образовательной деятельности из иностранных источников</t>
  </si>
  <si>
    <t>Численность иностранных граждан из числа ППС (включая работающих по срочным трудовым договорам)</t>
  </si>
  <si>
    <t>Численность  студентов вуза, обучающихся по очной форме обучения, прошедших обучение за рубежом не менее семестра (триместра)</t>
  </si>
  <si>
    <t xml:space="preserve"> Сведения об электронных  образовательных ресурсах</t>
  </si>
  <si>
    <t>Название учебных кабинетов</t>
  </si>
  <si>
    <t>Объекты для проведения практических занятий</t>
  </si>
  <si>
    <t xml:space="preserve">Доступ к информационным системам и информационно-телекоммуникационным сетям </t>
  </si>
  <si>
    <t>Образовательная программа</t>
  </si>
  <si>
    <t>Средства обучения и воспитания</t>
  </si>
  <si>
    <t>Площадь занимаемых помещений</t>
  </si>
  <si>
    <t>Численность ППС</t>
  </si>
  <si>
    <t>Организация, на базе которой создана кафедра, лаборатория</t>
  </si>
  <si>
    <t>Название кафедры, лабораториии</t>
  </si>
  <si>
    <t>Организация, создавшая кафедру, лаборатоирю на базе факультета</t>
  </si>
  <si>
    <t>Сведения о базовых кафедрах</t>
  </si>
  <si>
    <t>Приложение 20</t>
  </si>
  <si>
    <t>АНО ВО "Российский новый университет"</t>
  </si>
  <si>
    <t>Программы бакалавриата</t>
  </si>
  <si>
    <t>Программы специалитета</t>
  </si>
  <si>
    <t>Программы магистратуры</t>
  </si>
  <si>
    <t>переведено с других форм обучения с программ того же уровня</t>
  </si>
  <si>
    <t>восстановлены из числа ранее отчисленных</t>
  </si>
  <si>
    <t>прибыло по другим причинам</t>
  </si>
  <si>
    <t>переведено на другие формы обучения на программы того же уровня</t>
  </si>
  <si>
    <t>по болезни</t>
  </si>
  <si>
    <t>добровольно прекратили образовательные отношения (бросили учебу)</t>
  </si>
  <si>
    <t>по неуспеваемости</t>
  </si>
  <si>
    <t>в виде меры дисциплинарного взыскания</t>
  </si>
  <si>
    <t>из-за просрочки оплаты обучения</t>
  </si>
  <si>
    <t>Прибыло всего студентов</t>
  </si>
  <si>
    <t>переведено из других вузов с программ того же уровня</t>
  </si>
  <si>
    <t>Выбыло студентов</t>
  </si>
  <si>
    <t>переведено в другие вузы на программы того же уровня</t>
  </si>
  <si>
    <t>Отчислено всего, в т.ч.:</t>
  </si>
  <si>
    <t>по другим причинам</t>
  </si>
  <si>
    <t>за счет средств федерального бюджета</t>
  </si>
  <si>
    <t xml:space="preserve">по договорам </t>
  </si>
  <si>
    <t>Программы аспирантуры</t>
  </si>
  <si>
    <t>АНО ВО  "Российский новый университет"</t>
  </si>
  <si>
    <t>Направленность ОП</t>
  </si>
  <si>
    <t>Всего по ОП</t>
  </si>
  <si>
    <t xml:space="preserve">Соответствие  ФГОС, нормативным документам Минобрнауки РФ </t>
  </si>
  <si>
    <t>АНО ВО   "Российский новый университет"</t>
  </si>
  <si>
    <t>Код</t>
  </si>
  <si>
    <t>Уровень образования</t>
  </si>
  <si>
    <t>Численность обучающихся за счет (количество человек)</t>
  </si>
  <si>
    <t>бюджетных ассигнований федерального бюджета</t>
  </si>
  <si>
    <t>бюджетов субъектов Российской Федерации</t>
  </si>
  <si>
    <t>местных бюджетов</t>
  </si>
  <si>
    <t>средств физических и (или) юридических лиц</t>
  </si>
  <si>
    <t>количество</t>
  </si>
  <si>
    <t>Вид ОП</t>
  </si>
  <si>
    <t>Направленнность (профиль) ОП</t>
  </si>
  <si>
    <t>Наименование специальности, направления подготовки</t>
  </si>
  <si>
    <t>Профиль программы</t>
  </si>
  <si>
    <t>Год начала подготовки</t>
  </si>
  <si>
    <t>Наличие практики (з.е.)</t>
  </si>
  <si>
    <t>Очная форма обучения</t>
  </si>
  <si>
    <t>Очно-заочная форма обучения</t>
  </si>
  <si>
    <t>Заочная форма обучения</t>
  </si>
  <si>
    <t>учебная</t>
  </si>
  <si>
    <t>производственная</t>
  </si>
  <si>
    <t>преддипломная</t>
  </si>
  <si>
    <t>Виды выпускных квалификационных испытаний</t>
  </si>
  <si>
    <t>Количество выпускников</t>
  </si>
  <si>
    <t>Трудоустроенных выпускников</t>
  </si>
  <si>
    <t>2016 год</t>
  </si>
  <si>
    <t>2017 год</t>
  </si>
  <si>
    <t>Ф.И.О.</t>
  </si>
  <si>
    <t>Квалификация</t>
  </si>
  <si>
    <t>Учёная степень (при наличии)</t>
  </si>
  <si>
    <t>Учёное звание (при наличии)</t>
  </si>
  <si>
    <t>Наименование направления подготовки и (или) специальности</t>
  </si>
  <si>
    <t>Сведения о повышении квалификации и (или) профессиональной переподготовке (при наличии)</t>
  </si>
  <si>
    <t>Общий стаж работы</t>
  </si>
  <si>
    <t>Стаж работы по специальности</t>
  </si>
  <si>
    <t>высшее образование</t>
  </si>
  <si>
    <t>профессор</t>
  </si>
  <si>
    <t>Шлыков Владимир Михайлович</t>
  </si>
  <si>
    <t>заведующий кафедрой философии</t>
  </si>
  <si>
    <t>Философ, преподаватель философии</t>
  </si>
  <si>
    <t>кандидат философских наук</t>
  </si>
  <si>
    <t>Философия</t>
  </si>
  <si>
    <t>Приложение 19</t>
  </si>
  <si>
    <t>Результаты приема обучающихся за счет (количество человек):</t>
  </si>
  <si>
    <t>Средняя сумма набранных баллов по всем вступительным испытаниям</t>
  </si>
  <si>
    <t>по договорам об образовании за счет физических и (или) юридических лиц</t>
  </si>
  <si>
    <t xml:space="preserve"> направленность</t>
  </si>
  <si>
    <t>Направленность</t>
  </si>
  <si>
    <t>Итоги защиты ВКР (количество выпускников)</t>
  </si>
  <si>
    <t>Допущено к ГИА</t>
  </si>
  <si>
    <t>Выпуск</t>
  </si>
  <si>
    <t>Приложение 18</t>
  </si>
  <si>
    <t>из них доступных для использования студентами в свободное от учебы время</t>
  </si>
  <si>
    <t>из них находящихся в составе локальных вычислительных сетей</t>
  </si>
  <si>
    <t>Электронные версии справочников, энциклопедий, словарей</t>
  </si>
  <si>
    <t>Показатели  библиотечного фонда</t>
  </si>
  <si>
    <r>
      <t xml:space="preserve">Источник финансирования </t>
    </r>
    <r>
      <rPr>
        <sz val="10"/>
        <color theme="1"/>
        <rFont val="Times New Roman"/>
        <family val="1"/>
        <charset val="204"/>
      </rPr>
      <t>(с указанием номера и даты договора, контракта, соглашения и пр.)(1 - федеральный бюджет, 2 - бюджетные ассигнования на содержания вуза, 3 - бюджет субъектов РФ и местных бюджетов, 4 - средства внешних организаций госсектора ,5 - средства внешних организаций предпринимательского сектора, 6 - средства внешних организаций сектора высшего образования, 7 - средства научных фондов РФФИ, РГНФ,  8 - средства частных некоммерческих организаций, 9 - средства внебюджетных фондов, 10 - средства иностранных источников (не научных фондов), 11 – средства иностранных научных фондов, 12 - собственные средства.</t>
    </r>
  </si>
  <si>
    <r>
      <t>Объем</t>
    </r>
    <r>
      <rPr>
        <sz val="10"/>
        <color theme="1"/>
        <rFont val="Times New Roman"/>
        <family val="1"/>
        <charset val="204"/>
      </rPr>
      <t xml:space="preserve"> финансирования за текущий период (тыс. руб.):</t>
    </r>
  </si>
  <si>
    <r>
      <t xml:space="preserve">Вид </t>
    </r>
    <r>
      <rPr>
        <sz val="10"/>
        <color theme="1"/>
        <rFont val="Times New Roman"/>
        <family val="1"/>
        <charset val="204"/>
      </rPr>
      <t xml:space="preserve">НИР/НИОКР (1 - фундаментальные исследования,  2 - прикладные исследования,  3 - разработки) </t>
    </r>
  </si>
  <si>
    <t>Наименование НИР /НИОКР</t>
  </si>
  <si>
    <r>
      <t>Направление</t>
    </r>
    <r>
      <rPr>
        <sz val="10"/>
        <color theme="1"/>
        <rFont val="Times New Roman"/>
        <family val="1"/>
        <charset val="204"/>
      </rPr>
      <t xml:space="preserve"> НИР/НИОКР по областям наук (1 - естественные, 2 -  технические, 3 -  медицинские, 4 - сельскохозяйственные, 5 -  общественные, 6 -  гуманитарные)</t>
    </r>
  </si>
  <si>
    <r>
      <t>Результаты</t>
    </r>
    <r>
      <rPr>
        <sz val="10"/>
        <color theme="1"/>
        <rFont val="Times New Roman"/>
        <family val="1"/>
        <charset val="204"/>
      </rPr>
      <t xml:space="preserve"> НИР/НИОКР в форме нематериальных активов (1 – отчет, 2 – заявка на патент, 3 – ноу-хау, 4 – промышленный образец, 5 – зарегистрированная программа для ЭВМ,  6 – научная публикация, с указанием количества публикаций за отчетный период)</t>
    </r>
  </si>
  <si>
    <t>Прикладная информатика в экономике</t>
  </si>
  <si>
    <t>Архитектура предприятия</t>
  </si>
  <si>
    <t>6/72 от 02.03.2016</t>
  </si>
  <si>
    <t>64/93 от 20.05.2015</t>
  </si>
  <si>
    <t>13/79 от 25.01.2017</t>
  </si>
  <si>
    <t>67/96 от 14.10.2015</t>
  </si>
  <si>
    <t>16/82 от 28.08.2017</t>
  </si>
  <si>
    <t>57/85 от 09.04.2014</t>
  </si>
  <si>
    <r>
      <t>Сведения о реализуемых  образовательных программах по направлению подготовки__</t>
    </r>
    <r>
      <rPr>
        <b/>
        <u/>
        <sz val="11"/>
        <color theme="1"/>
        <rFont val="Times New Roman"/>
        <family val="1"/>
        <charset val="204"/>
      </rPr>
      <t>09.03.03 Прикладная информатика</t>
    </r>
    <r>
      <rPr>
        <b/>
        <sz val="11"/>
        <color theme="1"/>
        <rFont val="Times New Roman"/>
        <family val="1"/>
        <charset val="204"/>
      </rPr>
      <t>___</t>
    </r>
  </si>
  <si>
    <r>
      <t>Сведения о реализуемых  образовательных программах по направлению подготовки__</t>
    </r>
    <r>
      <rPr>
        <b/>
        <u/>
        <sz val="11"/>
        <color theme="1"/>
        <rFont val="Times New Roman"/>
        <family val="1"/>
        <charset val="204"/>
      </rPr>
      <t>01.03.02 Прикладная математика и информатика</t>
    </r>
    <r>
      <rPr>
        <b/>
        <sz val="11"/>
        <color theme="1"/>
        <rFont val="Times New Roman"/>
        <family val="1"/>
        <charset val="204"/>
      </rPr>
      <t>___</t>
    </r>
  </si>
  <si>
    <t>Математическое моделирование и вычислительная математика</t>
  </si>
  <si>
    <r>
      <t>Сведения о реализуемых  образовательных программах по направлению подготовки__</t>
    </r>
    <r>
      <rPr>
        <b/>
        <u/>
        <sz val="11"/>
        <color theme="1"/>
        <rFont val="Times New Roman"/>
        <family val="1"/>
        <charset val="204"/>
      </rPr>
      <t>02.03.03 Математическое обеспечение и администрирование информационных систем</t>
    </r>
    <r>
      <rPr>
        <b/>
        <sz val="11"/>
        <color theme="1"/>
        <rFont val="Times New Roman"/>
        <family val="1"/>
        <charset val="204"/>
      </rPr>
      <t>___</t>
    </r>
  </si>
  <si>
    <t>Технологии программного обеспечения</t>
  </si>
  <si>
    <r>
      <t>Сведения о реализуемых  образовательных программах по направлению подготовки__</t>
    </r>
    <r>
      <rPr>
        <b/>
        <u/>
        <sz val="11"/>
        <color theme="1"/>
        <rFont val="Times New Roman"/>
        <family val="1"/>
        <charset val="204"/>
      </rPr>
      <t>09.03.01 Информатика и вычислительная  техника</t>
    </r>
    <r>
      <rPr>
        <b/>
        <sz val="11"/>
        <color theme="1"/>
        <rFont val="Times New Roman"/>
        <family val="1"/>
        <charset val="204"/>
      </rPr>
      <t>___</t>
    </r>
  </si>
  <si>
    <t>Безопасность информационных систем и вычислительной техники</t>
  </si>
  <si>
    <r>
      <t>Сведения о реализуемых  образовательных программах по направлению подготовки__</t>
    </r>
    <r>
      <rPr>
        <b/>
        <u/>
        <sz val="11"/>
        <color theme="1"/>
        <rFont val="Times New Roman"/>
        <family val="1"/>
        <charset val="204"/>
      </rPr>
      <t>09.03.02 Информационные системы и технологии</t>
    </r>
    <r>
      <rPr>
        <b/>
        <sz val="11"/>
        <color theme="1"/>
        <rFont val="Times New Roman"/>
        <family val="1"/>
        <charset val="204"/>
      </rPr>
      <t>___</t>
    </r>
  </si>
  <si>
    <t>Георадиолокационные и телекоммуникационные системы</t>
  </si>
  <si>
    <t>Информационные системы и технологии в телекоммуникациях</t>
  </si>
  <si>
    <r>
      <t>Сведения о реализуемых  образовательных программах по направлению подготовки__</t>
    </r>
    <r>
      <rPr>
        <b/>
        <u/>
        <sz val="11"/>
        <color theme="1"/>
        <rFont val="Times New Roman"/>
        <family val="1"/>
        <charset val="204"/>
      </rPr>
      <t>38.03.05 Бизнес-информатика</t>
    </r>
    <r>
      <rPr>
        <b/>
        <sz val="11"/>
        <color theme="1"/>
        <rFont val="Times New Roman"/>
        <family val="1"/>
        <charset val="204"/>
      </rPr>
      <t>___</t>
    </r>
  </si>
  <si>
    <t>9/75 от 29.08.2016</t>
  </si>
  <si>
    <r>
      <t>Сведения о реализуемых  образовательных программах по направлению подготовки__</t>
    </r>
    <r>
      <rPr>
        <b/>
        <u/>
        <sz val="11"/>
        <color theme="1"/>
        <rFont val="Times New Roman"/>
        <family val="1"/>
        <charset val="204"/>
      </rPr>
      <t>01.04.02 Прикладная математика и информатика</t>
    </r>
    <r>
      <rPr>
        <b/>
        <sz val="11"/>
        <color theme="1"/>
        <rFont val="Times New Roman"/>
        <family val="1"/>
        <charset val="204"/>
      </rPr>
      <t>___</t>
    </r>
  </si>
  <si>
    <t>Математическое моделирование систем дистанционного зондирования окружающей среды</t>
  </si>
  <si>
    <r>
      <t>Сведения о реализуемых  образовательных программах по направлению подготовки__</t>
    </r>
    <r>
      <rPr>
        <b/>
        <u/>
        <sz val="11"/>
        <color theme="1"/>
        <rFont val="Times New Roman"/>
        <family val="1"/>
        <charset val="204"/>
      </rPr>
      <t>09.04.02 Информационные системы и технологии</t>
    </r>
    <r>
      <rPr>
        <b/>
        <sz val="11"/>
        <color theme="1"/>
        <rFont val="Times New Roman"/>
        <family val="1"/>
        <charset val="204"/>
      </rPr>
      <t>___</t>
    </r>
  </si>
  <si>
    <t>Информационные технологии в телекоммуникациях</t>
  </si>
  <si>
    <r>
      <t>Сведения о реализуемых  образовательных программах по направлению подготовки__</t>
    </r>
    <r>
      <rPr>
        <b/>
        <u/>
        <sz val="11"/>
        <color theme="1"/>
        <rFont val="Times New Roman"/>
        <family val="1"/>
        <charset val="204"/>
      </rPr>
      <t>09.04.03 Прикладная информатика</t>
    </r>
    <r>
      <rPr>
        <b/>
        <sz val="11"/>
        <color theme="1"/>
        <rFont val="Times New Roman"/>
        <family val="1"/>
        <charset val="204"/>
      </rPr>
      <t>___</t>
    </r>
  </si>
  <si>
    <t>Реинжиниринг бизнес-процессов</t>
  </si>
  <si>
    <t>01.03.02</t>
  </si>
  <si>
    <t>Прикладная математика и информатика</t>
  </si>
  <si>
    <t>бакалавриат</t>
  </si>
  <si>
    <t>02.03.03</t>
  </si>
  <si>
    <t>Математическое обеспечение и администрирование информационных систем</t>
  </si>
  <si>
    <t>09.03.01</t>
  </si>
  <si>
    <t xml:space="preserve">09.03.02 </t>
  </si>
  <si>
    <t>Информационные системы и технологии</t>
  </si>
  <si>
    <t>09.03.02</t>
  </si>
  <si>
    <t>очно-заочная</t>
  </si>
  <si>
    <t xml:space="preserve">09.03.03 </t>
  </si>
  <si>
    <t>Прикладная информатика</t>
  </si>
  <si>
    <t>09.03.03</t>
  </si>
  <si>
    <t>38.03.05</t>
  </si>
  <si>
    <t>Бизнес-информатика</t>
  </si>
  <si>
    <t>01.04.02</t>
  </si>
  <si>
    <t>магистратура</t>
  </si>
  <si>
    <t>очнач</t>
  </si>
  <si>
    <t>09.04.02</t>
  </si>
  <si>
    <t>09.04.03</t>
  </si>
  <si>
    <t>Информатика и вычислительная  техника</t>
  </si>
  <si>
    <t xml:space="preserve"> Информационные системы и технологии</t>
  </si>
  <si>
    <r>
      <t>Сведения о курсовых работах и выпускных квалификационных испытаниях по направлению подготовки ______________________________</t>
    </r>
    <r>
      <rPr>
        <b/>
        <u/>
        <sz val="11"/>
        <color theme="1"/>
        <rFont val="Times New Roman"/>
        <family val="1"/>
        <charset val="204"/>
      </rPr>
      <t>01.03.02 Прикладная математика и информатика</t>
    </r>
    <r>
      <rPr>
        <b/>
        <sz val="11"/>
        <color theme="1"/>
        <rFont val="Times New Roman"/>
        <family val="1"/>
        <charset val="204"/>
      </rPr>
      <t>_____________________</t>
    </r>
  </si>
  <si>
    <t>ВКР: бакалаврская работа</t>
  </si>
  <si>
    <t>-</t>
  </si>
  <si>
    <t>Безопасность информационных систем</t>
  </si>
  <si>
    <t>Государственный экзамен по направлению подготовки «Прикладная математика и информатика» 
ВКР: магистерская диссертация</t>
  </si>
  <si>
    <t>Информационные  технологии в телекоммуникациях</t>
  </si>
  <si>
    <t>Государственный экзамен по направлению подготовки «Информационные системы и технологии» 
ВКР: магистерская диссертация</t>
  </si>
  <si>
    <t>Государственный экзамен по направлению подготовки «Прикладная информатика» 
ВКР: магистерская диссертация</t>
  </si>
  <si>
    <r>
      <t>Информация о трудоустройстве выпускников по направлению подготовки
 ____</t>
    </r>
    <r>
      <rPr>
        <b/>
        <u/>
        <sz val="11"/>
        <color theme="1"/>
        <rFont val="Times New Roman"/>
        <family val="1"/>
        <charset val="204"/>
      </rPr>
      <t>01.03.02 Прикладная математика и информатика</t>
    </r>
    <r>
      <rPr>
        <b/>
        <sz val="11"/>
        <color theme="1"/>
        <rFont val="Times New Roman"/>
        <family val="1"/>
        <charset val="204"/>
      </rPr>
      <t>_____</t>
    </r>
  </si>
  <si>
    <r>
      <t>Информация о трудоустройстве выпускников по направлению подготовки
 ____</t>
    </r>
    <r>
      <rPr>
        <b/>
        <u/>
        <sz val="11"/>
        <color theme="1"/>
        <rFont val="Times New Roman"/>
        <family val="1"/>
        <charset val="204"/>
      </rPr>
      <t>02.03.03 Математическое обеспечение и администрирование информационных систем</t>
    </r>
    <r>
      <rPr>
        <b/>
        <sz val="11"/>
        <color theme="1"/>
        <rFont val="Times New Roman"/>
        <family val="1"/>
        <charset val="204"/>
      </rPr>
      <t>_____</t>
    </r>
  </si>
  <si>
    <r>
      <t>Информация о трудоустройстве выпускников по направлению подготовки
 ____</t>
    </r>
    <r>
      <rPr>
        <b/>
        <u/>
        <sz val="11"/>
        <color theme="1"/>
        <rFont val="Times New Roman"/>
        <family val="1"/>
        <charset val="204"/>
      </rPr>
      <t>09.03.01 Информатика и вычислительная  техника</t>
    </r>
    <r>
      <rPr>
        <b/>
        <sz val="11"/>
        <color theme="1"/>
        <rFont val="Times New Roman"/>
        <family val="1"/>
        <charset val="204"/>
      </rPr>
      <t>_____</t>
    </r>
  </si>
  <si>
    <r>
      <t>Информация о трудоустройстве выпускников по направлению подготовки
 ____</t>
    </r>
    <r>
      <rPr>
        <b/>
        <u/>
        <sz val="11"/>
        <color theme="1"/>
        <rFont val="Times New Roman"/>
        <family val="1"/>
        <charset val="204"/>
      </rPr>
      <t>09.03.02 Информационные системы и технологии</t>
    </r>
    <r>
      <rPr>
        <b/>
        <sz val="11"/>
        <color theme="1"/>
        <rFont val="Times New Roman"/>
        <family val="1"/>
        <charset val="204"/>
      </rPr>
      <t>_____</t>
    </r>
  </si>
  <si>
    <r>
      <t>Информация о трудоустройстве выпускников по направлению подготовки
 ____</t>
    </r>
    <r>
      <rPr>
        <b/>
        <u/>
        <sz val="11"/>
        <color theme="1"/>
        <rFont val="Times New Roman"/>
        <family val="1"/>
        <charset val="204"/>
      </rPr>
      <t>09.03.03 Прикладная информатика</t>
    </r>
    <r>
      <rPr>
        <b/>
        <sz val="11"/>
        <color theme="1"/>
        <rFont val="Times New Roman"/>
        <family val="1"/>
        <charset val="204"/>
      </rPr>
      <t>_____</t>
    </r>
  </si>
  <si>
    <r>
      <t>Информация о трудоустройстве выпускников по направлению подготовки
 ____</t>
    </r>
    <r>
      <rPr>
        <b/>
        <u/>
        <sz val="11"/>
        <color theme="1"/>
        <rFont val="Times New Roman"/>
        <family val="1"/>
        <charset val="204"/>
      </rPr>
      <t>38.03.05 Бизнес-информатика</t>
    </r>
    <r>
      <rPr>
        <b/>
        <sz val="11"/>
        <color theme="1"/>
        <rFont val="Times New Roman"/>
        <family val="1"/>
        <charset val="204"/>
      </rPr>
      <t>_____</t>
    </r>
  </si>
  <si>
    <r>
      <t>Информация о трудоустройстве выпускников по направлению подготовки
 ____</t>
    </r>
    <r>
      <rPr>
        <b/>
        <u/>
        <sz val="11"/>
        <color theme="1"/>
        <rFont val="Times New Roman"/>
        <family val="1"/>
        <charset val="204"/>
      </rPr>
      <t>09.04.02 Информационные системы и технологии</t>
    </r>
    <r>
      <rPr>
        <b/>
        <sz val="11"/>
        <color theme="1"/>
        <rFont val="Times New Roman"/>
        <family val="1"/>
        <charset val="204"/>
      </rPr>
      <t>_____</t>
    </r>
  </si>
  <si>
    <r>
      <t>Информация о трудоустройстве выпускников по направлению подготовки
 ____</t>
    </r>
    <r>
      <rPr>
        <b/>
        <u/>
        <sz val="11"/>
        <color theme="1"/>
        <rFont val="Times New Roman"/>
        <family val="1"/>
        <charset val="204"/>
      </rPr>
      <t>09.04.03 Прикладная информатика</t>
    </r>
    <r>
      <rPr>
        <b/>
        <sz val="11"/>
        <color theme="1"/>
        <rFont val="Times New Roman"/>
        <family val="1"/>
        <charset val="204"/>
      </rPr>
      <t>_____</t>
    </r>
  </si>
  <si>
    <r>
      <t>Сведения об организации практик по направлению подготовки, специальности
 ________________</t>
    </r>
    <r>
      <rPr>
        <b/>
        <u/>
        <sz val="11"/>
        <color theme="1"/>
        <rFont val="Times New Roman"/>
        <family val="1"/>
        <charset val="204"/>
      </rPr>
      <t>09.03.03 Прикладная информатика</t>
    </r>
    <r>
      <rPr>
        <b/>
        <sz val="11"/>
        <color theme="1"/>
        <rFont val="Times New Roman"/>
        <family val="1"/>
        <charset val="204"/>
      </rPr>
      <t>_____________________</t>
    </r>
  </si>
  <si>
    <r>
      <t>Сведения об организации практик по направлению подготовки, специальности 
________________</t>
    </r>
    <r>
      <rPr>
        <b/>
        <u/>
        <sz val="11"/>
        <color theme="1"/>
        <rFont val="Times New Roman"/>
        <family val="1"/>
        <charset val="204"/>
      </rPr>
      <t>01.03.02 Прикладная математика и информатика</t>
    </r>
    <r>
      <rPr>
        <b/>
        <sz val="11"/>
        <color theme="1"/>
        <rFont val="Times New Roman"/>
        <family val="1"/>
        <charset val="204"/>
      </rPr>
      <t>_____________________</t>
    </r>
  </si>
  <si>
    <r>
      <t>Сведения об организации практик по направлению подготовки, специальности 
_____</t>
    </r>
    <r>
      <rPr>
        <b/>
        <u/>
        <sz val="11"/>
        <color theme="1"/>
        <rFont val="Times New Roman"/>
        <family val="1"/>
        <charset val="204"/>
      </rPr>
      <t>02.03.03 Математическое обеспечение и администрирование информационных систем</t>
    </r>
    <r>
      <rPr>
        <b/>
        <sz val="11"/>
        <color theme="1"/>
        <rFont val="Times New Roman"/>
        <family val="1"/>
        <charset val="204"/>
      </rPr>
      <t>___</t>
    </r>
  </si>
  <si>
    <r>
      <t>Сведения об организации практик по направлению подготовки, специальности
 _____</t>
    </r>
    <r>
      <rPr>
        <b/>
        <u/>
        <sz val="11"/>
        <color theme="1"/>
        <rFont val="Times New Roman"/>
        <family val="1"/>
        <charset val="204"/>
      </rPr>
      <t>09.03.01 Информатика и вычислительная  техника</t>
    </r>
    <r>
      <rPr>
        <b/>
        <sz val="11"/>
        <color theme="1"/>
        <rFont val="Times New Roman"/>
        <family val="1"/>
        <charset val="204"/>
      </rPr>
      <t>______</t>
    </r>
  </si>
  <si>
    <r>
      <t>Сведения об организации практик по направлению подготовки, специальности
 _____</t>
    </r>
    <r>
      <rPr>
        <b/>
        <u/>
        <sz val="11"/>
        <color theme="1"/>
        <rFont val="Times New Roman"/>
        <family val="1"/>
        <charset val="204"/>
      </rPr>
      <t>09.03.02 Информационные системы и технологии</t>
    </r>
    <r>
      <rPr>
        <b/>
        <sz val="11"/>
        <color theme="1"/>
        <rFont val="Times New Roman"/>
        <family val="1"/>
        <charset val="204"/>
      </rPr>
      <t>____</t>
    </r>
  </si>
  <si>
    <r>
      <t>Сведения об организации практик по направлению подготовки, специальности 
________</t>
    </r>
    <r>
      <rPr>
        <b/>
        <u/>
        <sz val="11"/>
        <color theme="1"/>
        <rFont val="Times New Roman"/>
        <family val="1"/>
        <charset val="204"/>
      </rPr>
      <t>38.03.05 Бизнес-информатика</t>
    </r>
    <r>
      <rPr>
        <b/>
        <sz val="11"/>
        <color theme="1"/>
        <rFont val="Times New Roman"/>
        <family val="1"/>
        <charset val="204"/>
      </rPr>
      <t>______</t>
    </r>
  </si>
  <si>
    <r>
      <t>Сведения об организации практик по направлению подготовки, специальности 
_________</t>
    </r>
    <r>
      <rPr>
        <b/>
        <u/>
        <sz val="11"/>
        <color theme="1"/>
        <rFont val="Times New Roman"/>
        <family val="1"/>
        <charset val="204"/>
      </rPr>
      <t>01.04.02 Прикладная математика и информатика</t>
    </r>
    <r>
      <rPr>
        <b/>
        <sz val="11"/>
        <color theme="1"/>
        <rFont val="Times New Roman"/>
        <family val="1"/>
        <charset val="204"/>
      </rPr>
      <t>_____</t>
    </r>
  </si>
  <si>
    <r>
      <t>Сведения об организации практик по направлению подготовки, специальности 
______</t>
    </r>
    <r>
      <rPr>
        <b/>
        <u/>
        <sz val="11"/>
        <color theme="1"/>
        <rFont val="Times New Roman"/>
        <family val="1"/>
        <charset val="204"/>
      </rPr>
      <t>09.04.02 Информационные системы и технологии</t>
    </r>
    <r>
      <rPr>
        <b/>
        <sz val="11"/>
        <color theme="1"/>
        <rFont val="Times New Roman"/>
        <family val="1"/>
        <charset val="204"/>
      </rPr>
      <t>___</t>
    </r>
  </si>
  <si>
    <r>
      <t>Сведения об организации практик по направлению подготовки, специальности 
_______</t>
    </r>
    <r>
      <rPr>
        <b/>
        <u/>
        <sz val="11"/>
        <color theme="1"/>
        <rFont val="Times New Roman"/>
        <family val="1"/>
        <charset val="204"/>
      </rPr>
      <t>09.04.03 Прикладная информатика</t>
    </r>
    <r>
      <rPr>
        <b/>
        <sz val="11"/>
        <color theme="1"/>
        <rFont val="Times New Roman"/>
        <family val="1"/>
        <charset val="204"/>
      </rPr>
      <t>_____</t>
    </r>
  </si>
  <si>
    <r>
      <t>Сведения о курсовых работах и выпускных квалификационных испытаниях по направлению подготовки 
____________</t>
    </r>
    <r>
      <rPr>
        <b/>
        <u/>
        <sz val="11"/>
        <color theme="1"/>
        <rFont val="Times New Roman"/>
        <family val="1"/>
        <charset val="204"/>
      </rPr>
      <t>02.03.03 Математическое обеспечение и администрирование информационных систем_</t>
    </r>
    <r>
      <rPr>
        <b/>
        <sz val="11"/>
        <color theme="1"/>
        <rFont val="Times New Roman"/>
        <family val="1"/>
        <charset val="204"/>
      </rPr>
      <t>_____________</t>
    </r>
  </si>
  <si>
    <r>
      <t>Сведения о курсовых работах и выпускных квалификационных испытаниях по направлению подготовки 
_____________</t>
    </r>
    <r>
      <rPr>
        <b/>
        <u/>
        <sz val="11"/>
        <color theme="1"/>
        <rFont val="Times New Roman"/>
        <family val="1"/>
        <charset val="204"/>
      </rPr>
      <t>09.03.01 Информатика и вычислительная  техника_</t>
    </r>
    <r>
      <rPr>
        <b/>
        <sz val="11"/>
        <color theme="1"/>
        <rFont val="Times New Roman"/>
        <family val="1"/>
        <charset val="204"/>
      </rPr>
      <t>_____________</t>
    </r>
  </si>
  <si>
    <r>
      <t>Сведения о курсовых работах и выпускных квалификационных испытаниях по направлению подготовки 
_____________</t>
    </r>
    <r>
      <rPr>
        <b/>
        <u/>
        <sz val="11"/>
        <color theme="1"/>
        <rFont val="Times New Roman"/>
        <family val="1"/>
        <charset val="204"/>
      </rPr>
      <t>09.03.02 Информационные системы и технологии_</t>
    </r>
    <r>
      <rPr>
        <b/>
        <sz val="11"/>
        <color theme="1"/>
        <rFont val="Times New Roman"/>
        <family val="1"/>
        <charset val="204"/>
      </rPr>
      <t>_____________</t>
    </r>
  </si>
  <si>
    <r>
      <t>Сведения о курсовых работах и выпускных квалификационных испытаниях по направлению подготовки
 _____________</t>
    </r>
    <r>
      <rPr>
        <b/>
        <u/>
        <sz val="11"/>
        <color theme="1"/>
        <rFont val="Times New Roman"/>
        <family val="1"/>
        <charset val="204"/>
      </rPr>
      <t>09.03.03 Прикладная информатика_</t>
    </r>
    <r>
      <rPr>
        <b/>
        <sz val="11"/>
        <color theme="1"/>
        <rFont val="Times New Roman"/>
        <family val="1"/>
        <charset val="204"/>
      </rPr>
      <t>_____________</t>
    </r>
  </si>
  <si>
    <r>
      <t>Сведения о курсовых работах и выпускных квалификационных испытаниях по направлению подготовки 
_____________</t>
    </r>
    <r>
      <rPr>
        <b/>
        <u/>
        <sz val="11"/>
        <color theme="1"/>
        <rFont val="Times New Roman"/>
        <family val="1"/>
        <charset val="204"/>
      </rPr>
      <t>38.03.05 Бизнес-информатика_</t>
    </r>
    <r>
      <rPr>
        <b/>
        <sz val="11"/>
        <color theme="1"/>
        <rFont val="Times New Roman"/>
        <family val="1"/>
        <charset val="204"/>
      </rPr>
      <t>_____________</t>
    </r>
  </si>
  <si>
    <r>
      <t>Сведения о курсовых работах и выпускных квалификационных испытаниях по направлению подготовки 
_____________</t>
    </r>
    <r>
      <rPr>
        <b/>
        <u/>
        <sz val="11"/>
        <color theme="1"/>
        <rFont val="Times New Roman"/>
        <family val="1"/>
        <charset val="204"/>
      </rPr>
      <t>01.04.02 Прикладная математика и информатика_</t>
    </r>
    <r>
      <rPr>
        <b/>
        <sz val="11"/>
        <color theme="1"/>
        <rFont val="Times New Roman"/>
        <family val="1"/>
        <charset val="204"/>
      </rPr>
      <t>_____________</t>
    </r>
  </si>
  <si>
    <r>
      <t>Сведения о курсовых работах и выпускных квалификационных испытаниях по направлению подготовки 
_____________</t>
    </r>
    <r>
      <rPr>
        <b/>
        <u/>
        <sz val="11"/>
        <color theme="1"/>
        <rFont val="Times New Roman"/>
        <family val="1"/>
        <charset val="204"/>
      </rPr>
      <t>09.04.02 Информационные системы и технологии_</t>
    </r>
    <r>
      <rPr>
        <b/>
        <sz val="11"/>
        <color theme="1"/>
        <rFont val="Times New Roman"/>
        <family val="1"/>
        <charset val="204"/>
      </rPr>
      <t>_____________</t>
    </r>
  </si>
  <si>
    <r>
      <t>Сведения о курсовых работах и выпускных квалификационных испытаниях по направлению подготовки 
_____________</t>
    </r>
    <r>
      <rPr>
        <b/>
        <u/>
        <sz val="11"/>
        <color theme="1"/>
        <rFont val="Times New Roman"/>
        <family val="1"/>
        <charset val="204"/>
      </rPr>
      <t>09.04.03 Прикладная информатика_</t>
    </r>
    <r>
      <rPr>
        <b/>
        <sz val="11"/>
        <color theme="1"/>
        <rFont val="Times New Roman"/>
        <family val="1"/>
        <charset val="204"/>
      </rPr>
      <t>_____________</t>
    </r>
  </si>
  <si>
    <t>2. Разработка интернет-проектов, 10</t>
  </si>
  <si>
    <t>3. Математические модели нелинейной динамики, 10</t>
  </si>
  <si>
    <t>1. Технологии программирования -</t>
  </si>
  <si>
    <t>2. Проектирование телекоммуникационных системы и сетей -</t>
  </si>
  <si>
    <t>3. Математические методы в моделировании физических процессов -</t>
  </si>
  <si>
    <t>4. Основы радиофизики -</t>
  </si>
  <si>
    <t>1. Космические информационные технологии, 5</t>
  </si>
  <si>
    <t>01.04.02 Прикладная математика и информатика</t>
  </si>
  <si>
    <t>ФГБУН Научно-технологический центр уникального приборостроения Российской Академии Наук</t>
  </si>
  <si>
    <t>Математическое и компьютерное моделирование физических процессов</t>
  </si>
  <si>
    <t>ФГБУН Научно-технологический центр уникального приборостроения Российской Академии Наук, АНО ВО Российский новый университет</t>
  </si>
  <si>
    <t>5 человек</t>
  </si>
  <si>
    <t>74 кв.м.</t>
  </si>
  <si>
    <r>
      <t>Персональный состав педагогических (научно-педагогических) работников по образовательной прорамме
____</t>
    </r>
    <r>
      <rPr>
        <b/>
        <u/>
        <sz val="11"/>
        <color theme="1"/>
        <rFont val="Times New Roman"/>
        <family val="1"/>
        <charset val="204"/>
      </rPr>
      <t>01.03.02 Прикладная математика и информатика</t>
    </r>
    <r>
      <rPr>
        <b/>
        <sz val="11"/>
        <color theme="1"/>
        <rFont val="Times New Roman"/>
        <family val="1"/>
        <charset val="204"/>
      </rPr>
      <t>_____</t>
    </r>
  </si>
  <si>
    <t>Балыкин Константин Владимирович</t>
  </si>
  <si>
    <t>Компьютерная графика; Разработка Windows приложений с помощью API функций</t>
  </si>
  <si>
    <t>старший преподаватель кафедры информационных технологий и естественнонаучных дисциплин</t>
  </si>
  <si>
    <t>Батманова Ольга Викторовна</t>
  </si>
  <si>
    <t>Информатика</t>
  </si>
  <si>
    <t>Информатик-экономист</t>
  </si>
  <si>
    <t>Прикладная информатика (в экономике)</t>
  </si>
  <si>
    <t>Инженер-разработчик</t>
  </si>
  <si>
    <t>Автономные информационные и управляющие системы</t>
  </si>
  <si>
    <t>Беляев Константин Сергеевич</t>
  </si>
  <si>
    <t>Интернет и интранет технологии</t>
  </si>
  <si>
    <t>Инженер</t>
  </si>
  <si>
    <t>Программное обеспечение вычислительной техники и автоматизированных систем</t>
  </si>
  <si>
    <t>Бова Юлия Игоревна</t>
  </si>
  <si>
    <t>Физика</t>
  </si>
  <si>
    <t>Метрология, стандартизация и сертификация</t>
  </si>
  <si>
    <t>Магистр техники и технологии</t>
  </si>
  <si>
    <t>доцент кафедры телекоммуникационных систем и информационной безопасности</t>
  </si>
  <si>
    <t>Вычислительные системы и параллельная обработка данных</t>
  </si>
  <si>
    <t>Инженер-математик</t>
  </si>
  <si>
    <t>Прикладная математика</t>
  </si>
  <si>
    <t>Воробьева Светлана Евгеньевна</t>
  </si>
  <si>
    <t>доцент кафедры философии</t>
  </si>
  <si>
    <t>История</t>
  </si>
  <si>
    <t>учитель истории</t>
  </si>
  <si>
    <t xml:space="preserve"> доцент</t>
  </si>
  <si>
    <t>история</t>
  </si>
  <si>
    <t>Физическая культура и спорт</t>
  </si>
  <si>
    <t>Гуськов Борис Леонидович</t>
  </si>
  <si>
    <t>старший преподаватель кафедры телекоммуникационных систем и информационной безопасности</t>
  </si>
  <si>
    <t>Архитектура компьютеров</t>
  </si>
  <si>
    <t>Инженер электронной техники</t>
  </si>
  <si>
    <t>Электронные приборы и устройства</t>
  </si>
  <si>
    <t>Дьякова Галина Станиславовна</t>
  </si>
  <si>
    <t>доцент кафедры экономика</t>
  </si>
  <si>
    <t>Экономика</t>
  </si>
  <si>
    <t>кандидат экономических наук</t>
  </si>
  <si>
    <t>политическая экономика</t>
  </si>
  <si>
    <t>экономист, преподаватель политической экономики</t>
  </si>
  <si>
    <t>Ипатов Евгений Борисович</t>
  </si>
  <si>
    <t>доцент кафедры информационных технологий и естественнонаучных дисциплин</t>
  </si>
  <si>
    <t>Программирование на платформе Microsoft.Net; Нечеткие множества и алгоритмы</t>
  </si>
  <si>
    <t>Инженер-физик</t>
  </si>
  <si>
    <t>Радиоэлектронные устройства</t>
  </si>
  <si>
    <t>Кашкин Сергей Юрьевич</t>
  </si>
  <si>
    <t>профессор кафедры  теории и истории права и государства</t>
  </si>
  <si>
    <t>Правоведение</t>
  </si>
  <si>
    <t>юрист</t>
  </si>
  <si>
    <t>доктор юридических наук</t>
  </si>
  <si>
    <t>правоведение</t>
  </si>
  <si>
    <t>«Современные проблемы международного экологического
права», МГЮА, 72 часа</t>
  </si>
  <si>
    <t>Келлин Николай Сергеевич</t>
  </si>
  <si>
    <t>Комплексный анализ; Функциональный анализ</t>
  </si>
  <si>
    <t>Физико-энергетические установки</t>
  </si>
  <si>
    <t>Крюковский Андрей Сергеевич</t>
  </si>
  <si>
    <t>Теория вероятностей; Математическая статистика; Уравнения математической физики; Компьютерная математика; Обобщенные и специальные функции математической физики; Дополнительные главы уравнений в частных производных; Компьютерное моделирование; Математические модели нелинейной динамики</t>
  </si>
  <si>
    <t>Инженер – физик</t>
  </si>
  <si>
    <t>Автоматика и электроника</t>
  </si>
  <si>
    <t>Лабунец Леонид Витальевич</t>
  </si>
  <si>
    <t>Нейронные сети; Гибридные системы</t>
  </si>
  <si>
    <t>Инженер-электроник</t>
  </si>
  <si>
    <t>Приборные устройства</t>
  </si>
  <si>
    <t>Маслянкин Вячеслав Иванович</t>
  </si>
  <si>
    <t>профессор кафедры информационных технологий и естественнонаучных дисциплин</t>
  </si>
  <si>
    <t>профессор кафедры информационных систем в экономике и управлении</t>
  </si>
  <si>
    <t xml:space="preserve">Дифференциальные уравнения; Языки и методы программирования; Практикум по программированию; Объектно-ориентированное программирование </t>
  </si>
  <si>
    <t>доцент</t>
  </si>
  <si>
    <t>Теоретическая ядерная физика</t>
  </si>
  <si>
    <t>прикладная математика</t>
  </si>
  <si>
    <t>Миназетдинов Наиль Миргазиянович</t>
  </si>
  <si>
    <t>Дискретная математика</t>
  </si>
  <si>
    <t>механик</t>
  </si>
  <si>
    <t>механика</t>
  </si>
  <si>
    <t>Мороз Ирина Николаевна</t>
  </si>
  <si>
    <t>доцент кафедры иностранного языка</t>
  </si>
  <si>
    <t>Иностранный язык; Компьютерный английский; Иностранный язык профессионального общения</t>
  </si>
  <si>
    <t>учитель английского и немецкого языков</t>
  </si>
  <si>
    <t>английский и немецкий язык</t>
  </si>
  <si>
    <t>Пиков Виталий Александрович</t>
  </si>
  <si>
    <t>доцент кафедры информационных систем в экономике и управлении</t>
  </si>
  <si>
    <t>Информационная безопасность</t>
  </si>
  <si>
    <t>Автоматизированнные системы управления и ИО</t>
  </si>
  <si>
    <t>Поляков Владимир Тимофеевич</t>
  </si>
  <si>
    <t>профессор кафедры телекоммуникационных систем и информационной безопасности</t>
  </si>
  <si>
    <t>Асимптотические методы математической физики</t>
  </si>
  <si>
    <t>Радиотехника</t>
  </si>
  <si>
    <t>Раскатова Марина Викторовна</t>
  </si>
  <si>
    <t>Базы данных; Распределенные информационные системы; Разработка программных приложений</t>
  </si>
  <si>
    <t>Инженер-конструктор-технолог ЭВА</t>
  </si>
  <si>
    <t>Конструирование и производство электронно-вычислительной аппаратуры</t>
  </si>
  <si>
    <t>Рашкулев Владимир Иванович</t>
  </si>
  <si>
    <t>Социология</t>
  </si>
  <si>
    <t>офицер с
высшим военно-политическим образованием</t>
  </si>
  <si>
    <t>военно-политическая
строительных частей</t>
  </si>
  <si>
    <t>Сергеев Александр
Валентинович</t>
  </si>
  <si>
    <t>Старший преподаватель кафедры основ математики и информатики</t>
  </si>
  <si>
    <t>Безопасность жизнедеятельности</t>
  </si>
  <si>
    <t>Социальный психолог-
педагог</t>
  </si>
  <si>
    <t>Военно-
педагогическая, тактическая, войск связи</t>
  </si>
  <si>
    <t>Скуратовский Антон Геннадьевич</t>
  </si>
  <si>
    <t>Инженер электронной техники – исследователь</t>
  </si>
  <si>
    <t>Автоматизированные системы управления</t>
  </si>
  <si>
    <t>Суков Александр Иванович</t>
  </si>
  <si>
    <t>Численные методы</t>
  </si>
  <si>
    <t>Толмачев Александр Иванович</t>
  </si>
  <si>
    <t>Методы оптимизации; Исследование операций</t>
  </si>
  <si>
    <t>Шарапова Людмила Викторовна</t>
  </si>
  <si>
    <t>И.О. Заведующего кафедрой информационных технологий и естественнонаучных дисциплин</t>
  </si>
  <si>
    <t>старший научный сотрудник</t>
  </si>
  <si>
    <t>кандидат технических наук</t>
  </si>
  <si>
    <t>кандидат исторических наук</t>
  </si>
  <si>
    <t>кандидат филологических наук</t>
  </si>
  <si>
    <t>кандидат физико-математических наук</t>
  </si>
  <si>
    <t>доктор физико-математических наук</t>
  </si>
  <si>
    <t>доктор технических наук</t>
  </si>
  <si>
    <t>кандидат педагогических наук</t>
  </si>
  <si>
    <r>
      <t>Персональный состав педагогических (научно-педагогических) работников по образовательной прорамме
____</t>
    </r>
    <r>
      <rPr>
        <b/>
        <u/>
        <sz val="11"/>
        <color theme="1"/>
        <rFont val="Times New Roman"/>
        <family val="1"/>
        <charset val="204"/>
      </rPr>
      <t>02.03.03 Математическое обеспечение и администрирование информационных систем</t>
    </r>
    <r>
      <rPr>
        <b/>
        <sz val="11"/>
        <color theme="1"/>
        <rFont val="Times New Roman"/>
        <family val="1"/>
        <charset val="204"/>
      </rPr>
      <t>_____</t>
    </r>
  </si>
  <si>
    <t>Алибеков Игорь Юсупович</t>
  </si>
  <si>
    <t>Математическая логика</t>
  </si>
  <si>
    <t>Инженер-электромеханик</t>
  </si>
  <si>
    <t>Системы реального времени; Компьютерная графика</t>
  </si>
  <si>
    <t>Теория формальных языков и трансляций; Разработка интернет-проектов</t>
  </si>
  <si>
    <t>Физика; Математические модели нелинейной динамики</t>
  </si>
  <si>
    <t>Архитектура вычислительных систем и компьютерных сетей</t>
  </si>
  <si>
    <t>Теория вычислительных процессов и структур; Параллельное программирование; Объектно-ориентированное программирование; Программирование на платформе Microsoft. NET; Язык XML и его использование</t>
  </si>
  <si>
    <t>Алгебра и теория чисел; Геометрия и топология; Функциональный анализ; Комплексный анализ</t>
  </si>
  <si>
    <t xml:space="preserve">Кокорина Елена Анатольевна </t>
  </si>
  <si>
    <t>Иностранный язык второй</t>
  </si>
  <si>
    <t>филолог,
переводчик</t>
  </si>
  <si>
    <t>филология
(английский язык)</t>
  </si>
  <si>
    <t>Дифференциальные уравнения; Компьютерное моделирование; Уравнения математической физики; Компьютерная математика; Асимптотические методы математической физики</t>
  </si>
  <si>
    <t>Теория вероятностей и математическая статистика</t>
  </si>
  <si>
    <t>Математика</t>
  </si>
  <si>
    <t>Программирование; Вычислительный практикум; Рекурсивно-логическое программирование; Вычислительная геометрия; Языки программирования низкого уровня</t>
  </si>
  <si>
    <t>Математический анализ</t>
  </si>
  <si>
    <t>Митряев Эдуард Иванович</t>
  </si>
  <si>
    <t>инженер-математик</t>
  </si>
  <si>
    <t>Защита интеллектуальной собственности</t>
  </si>
  <si>
    <t>Защита интеллектуальной собственности; Зашита персональных данных</t>
  </si>
  <si>
    <t>Базы данных</t>
  </si>
  <si>
    <t>Растягаев Дмитрий Владимирович</t>
  </si>
  <si>
    <t>Администрирование информационных систем</t>
  </si>
  <si>
    <t>Прикладные математика и физика</t>
  </si>
  <si>
    <t>Смирнов Юрий Вячеславович</t>
  </si>
  <si>
    <t>Математик-программист</t>
  </si>
  <si>
    <t>Математическое обеспечение и администрирование информационных сетей</t>
  </si>
  <si>
    <t>Соков Сергей Витальевич</t>
  </si>
  <si>
    <t>старший преподаватель кафедры основ математики и информатики</t>
  </si>
  <si>
    <t>доцент кафедры основ математики и информатики</t>
  </si>
  <si>
    <t>Изобретательская деятельность</t>
  </si>
  <si>
    <t>инженер-механик</t>
  </si>
  <si>
    <t>автоматизация и
комплексная механизация машиностроения</t>
  </si>
  <si>
    <t>Вычислительная математика</t>
  </si>
  <si>
    <t>Операционные системы и оболочки; Системы искусственного интеллекта</t>
  </si>
  <si>
    <r>
      <t>Персональный состав педагогических (научно-педагогических) работников по образовательной прорамме
____</t>
    </r>
    <r>
      <rPr>
        <b/>
        <u/>
        <sz val="11"/>
        <color theme="1"/>
        <rFont val="Times New Roman"/>
        <family val="1"/>
        <charset val="204"/>
      </rPr>
      <t>09.03.01 Информатика и вычислительная  техника</t>
    </r>
    <r>
      <rPr>
        <b/>
        <sz val="11"/>
        <color theme="1"/>
        <rFont val="Times New Roman"/>
        <family val="1"/>
        <charset val="204"/>
      </rPr>
      <t>_____</t>
    </r>
  </si>
  <si>
    <t>Информатика; Программно-аппаратные средства защиты информации</t>
  </si>
  <si>
    <t>Математическая логика и теория алгоритмов</t>
  </si>
  <si>
    <t>Инженерная и компьютерная графика; Применение электронной подписи в защищенном документообороте; Защита интеллектуальной собственности</t>
  </si>
  <si>
    <t>Информационная безопасность автоматизированных систем; Информационные технологии; Информационные системы</t>
  </si>
  <si>
    <t>Протоколы и интерфейсы информационных систем</t>
  </si>
  <si>
    <t>Гладышев Анатолий Иванович</t>
  </si>
  <si>
    <t>Управление информационной безопасностью; Защита платежных систем</t>
  </si>
  <si>
    <t>Радиоэлектронные системы</t>
  </si>
  <si>
    <t>Электронно-вычислительные машины и периферийные устройства</t>
  </si>
  <si>
    <t>Иностранный язык; Иностранный язык второй</t>
  </si>
  <si>
    <t>Физика; Дифференциальные уравнения; Уравнения математической физики</t>
  </si>
  <si>
    <t>Электротехника, электроника и схемотехника</t>
  </si>
  <si>
    <t>Абстрактная алгебра</t>
  </si>
  <si>
    <t>Защита информации; Криптографические методы защиты информации; Инженерно-техническая защита информации; Организационное и правовое обеспечение информационной безопасности; Введение в профессию; Защита персональных данных; Теоретические основы компьютерной безопасности; Защита и обработка конфиденциальных документов; Документационное обеспечение управления</t>
  </si>
  <si>
    <t>Компьютерный английский; Иностранный язык профессионального общения</t>
  </si>
  <si>
    <t>Информационная безопасность предприятия; Информационно-аналитическая деятельность по обеспечению комплексной безопасности; Международные и российские нормативные акты и стандарты по информационной безопасности; Аудит защиты информации</t>
  </si>
  <si>
    <t>Сети и телекоммуникации; Системы поддержки принятия решений</t>
  </si>
  <si>
    <t>Программирование; Распределенные информационные системы</t>
  </si>
  <si>
    <t>Скуратовская Ольга Георгиевна</t>
  </si>
  <si>
    <t>Инженер-электроник по автоматизации</t>
  </si>
  <si>
    <t>Автоматизация и комплексная механизация строительства</t>
  </si>
  <si>
    <t>Метрология, стандартизация и сертификация; Изобретательская деятельность</t>
  </si>
  <si>
    <t>Алгебра и геометрия; Теория вероятностей и математическая статистика; Вычислительная математика</t>
  </si>
  <si>
    <t>Трефилова Ольга Леонидовна</t>
  </si>
  <si>
    <t>Электронный документооборот</t>
  </si>
  <si>
    <t>Магистр по прикладной информатике</t>
  </si>
  <si>
    <t>Агеев Андрей Андреевич</t>
  </si>
  <si>
    <t>профессор кафедры основ математики и информатики</t>
  </si>
  <si>
    <t>Химия</t>
  </si>
  <si>
    <t>Инженер-технолог</t>
  </si>
  <si>
    <t>Химическая технология редких и рассеянных элементов</t>
  </si>
  <si>
    <t>НОУ ВО «Институт мировой экономики и информатизации», программа «Техносферная безопасность», 2016 г., 72 ч.</t>
  </si>
  <si>
    <r>
      <t>Персональный состав педагогических (научно-педагогических) работников по образовательной прорамме
____</t>
    </r>
    <r>
      <rPr>
        <b/>
        <u/>
        <sz val="11"/>
        <color theme="1"/>
        <rFont val="Times New Roman"/>
        <family val="1"/>
        <charset val="204"/>
      </rPr>
      <t>09.03.02 Информационные системы и технологии</t>
    </r>
    <r>
      <rPr>
        <b/>
        <sz val="11"/>
        <color theme="1"/>
        <rFont val="Times New Roman"/>
        <family val="1"/>
        <charset val="204"/>
      </rPr>
      <t>_____</t>
    </r>
  </si>
  <si>
    <t>Балыкина Анна Михайловна</t>
  </si>
  <si>
    <t>Социальные проблемы информатизации</t>
  </si>
  <si>
    <t>Учитель физики и информатики</t>
  </si>
  <si>
    <t>Белотелов Николай Вадимович</t>
  </si>
  <si>
    <t>Моделирование процессов и систем</t>
  </si>
  <si>
    <t>Системы автоматического управления</t>
  </si>
  <si>
    <t>Технологии обработки информации; Интернет и интранет технологии</t>
  </si>
  <si>
    <t>Вероятность и статистика</t>
  </si>
  <si>
    <t>Введение в профессию; Архитектура информационных систем</t>
  </si>
  <si>
    <t>Данилычев Михаил Васильевич</t>
  </si>
  <si>
    <t>доцент кафедры математическое и компьютерное моделирование физических процессов</t>
  </si>
  <si>
    <t>Пассивные и активные микроволновые дистанционные методы зондирования окружающей среды</t>
  </si>
  <si>
    <t>инженер-физик</t>
  </si>
  <si>
    <t>радиоэлектронные устройства</t>
  </si>
  <si>
    <t>Муромский институт ФГБОУ ВО "Владимирский государственный университет имени Александра Григорьевича и Николая Григорьевича Столетовых" по программе "Проблемы дистанционного зондирования, распространения и дифракции радиоволн", 2017</t>
  </si>
  <si>
    <t>Золотарев Олег Васильевич</t>
  </si>
  <si>
    <t>заведующий кафедрой основ математики и информатики</t>
  </si>
  <si>
    <t>заведующий кафедрой кафедры информационных систем в экономике и управлении</t>
  </si>
  <si>
    <t>Методы и средства проектирования информационных систем и технологий</t>
  </si>
  <si>
    <t>Инженер- системотехник</t>
  </si>
  <si>
    <t>Электронные вычислительные машины</t>
  </si>
  <si>
    <t xml:space="preserve">Калинкевич Анатолий Анатольевич </t>
  </si>
  <si>
    <t>Моностатическая, бистатическая, многопозиционная радиолокация</t>
  </si>
  <si>
    <t>физик</t>
  </si>
  <si>
    <t>радиофизика</t>
  </si>
  <si>
    <t>ведущиий научный сотрудник</t>
  </si>
  <si>
    <t>Клименко Игорь Семенович</t>
  </si>
  <si>
    <t>Физика; Теория информационных процессов и систем</t>
  </si>
  <si>
    <t>Радиофизик</t>
  </si>
  <si>
    <t>Радиофизика и электроник</t>
  </si>
  <si>
    <t>Иностранный язык</t>
  </si>
  <si>
    <t xml:space="preserve">Кравченко Олег Викторович </t>
  </si>
  <si>
    <t>старший преподаватель кафедры математическое и компьютерное моделирование физических процессов</t>
  </si>
  <si>
    <t>Математические методы в моделировании физических процессов</t>
  </si>
  <si>
    <t>магистр прикладной математики</t>
  </si>
  <si>
    <t>Краснобаев   Юрий Леонидович</t>
  </si>
  <si>
    <t>Алгебра и геометрия; Надежность информационных систем</t>
  </si>
  <si>
    <t>Химическая технология полимерных композиций, порохов и твердых ракетных топлив</t>
  </si>
  <si>
    <t>Интегральные уравнения; Основы радиофизики</t>
  </si>
  <si>
    <t>Интеллектуальные системы и технологии</t>
  </si>
  <si>
    <t>Математическая статистика и прогнозирование</t>
  </si>
  <si>
    <t>Технологии программирования</t>
  </si>
  <si>
    <t>Математический анализ; Дифференциальные уравнения</t>
  </si>
  <si>
    <t>Компьютерный английский; Перевод в сфере профессиональных коммуникаций</t>
  </si>
  <si>
    <t>Безопасность информационных систем и сетей</t>
  </si>
  <si>
    <t>Инфокоммуникационные системы и сети; Проектирование телекоммуникационных систем и сетей; Космические информационные технологии; Телекоммуникационные технологии</t>
  </si>
  <si>
    <t>Информационные технологии</t>
  </si>
  <si>
    <t>Администрирование информационных систем и сетей</t>
  </si>
  <si>
    <t>Управление данными</t>
  </si>
  <si>
    <t>Распределенные информационные системы</t>
  </si>
  <si>
    <t>Степанова Евгения Николаевна</t>
  </si>
  <si>
    <t>старший преподаватель  кафедры информационных систем в экономике и управлении</t>
  </si>
  <si>
    <t>Управление информационными ресурсами и проектами</t>
  </si>
  <si>
    <t>Инженер-электротехник</t>
  </si>
  <si>
    <t>Хасанов Илдус Шивкетович</t>
  </si>
  <si>
    <t>защита кандидатской диссертации по теме "Коллективная алгебраическая динамика на единой мировой линии", 2016</t>
  </si>
  <si>
    <t>магистр физики</t>
  </si>
  <si>
    <t>физика</t>
  </si>
  <si>
    <t>научный сотрудник</t>
  </si>
  <si>
    <t>Введение в теорию электромагнитных волн</t>
  </si>
  <si>
    <r>
      <t>Персональный состав педагогических (научно-педагогических) работников по образовательной прорамме
____</t>
    </r>
    <r>
      <rPr>
        <b/>
        <u/>
        <sz val="11"/>
        <color theme="1"/>
        <rFont val="Times New Roman"/>
        <family val="1"/>
        <charset val="204"/>
      </rPr>
      <t>09.03.03 Прикладная информатика</t>
    </r>
    <r>
      <rPr>
        <b/>
        <sz val="11"/>
        <color theme="1"/>
        <rFont val="Times New Roman"/>
        <family val="1"/>
        <charset val="204"/>
      </rPr>
      <t>_____</t>
    </r>
  </si>
  <si>
    <t>Математическая логика и дискретная математика; Теория алгоритмов</t>
  </si>
  <si>
    <t>Интернет-программирование</t>
  </si>
  <si>
    <t>Информатика и программирование</t>
  </si>
  <si>
    <t>Системная архитектура</t>
  </si>
  <si>
    <t>Вечерская Светлана Евгеньевна</t>
  </si>
  <si>
    <t>Информационные технологии в управлении; Теория экономических информационных систем</t>
  </si>
  <si>
    <t>Инженер-физик; Менеджер</t>
  </si>
  <si>
    <t>Технология полимеров; Международный менеджмент</t>
  </si>
  <si>
    <t>кандидат химических наук</t>
  </si>
  <si>
    <t>Ганина Светлана
Александровна</t>
  </si>
  <si>
    <t>Заведующая кафедрой
менеджмента</t>
  </si>
  <si>
    <t>Менеджмент</t>
  </si>
  <si>
    <t>музыкальное образование</t>
  </si>
  <si>
    <t>учитель по специальности
"музыкальное образование"</t>
  </si>
  <si>
    <t>НП ООВО «Гуманитарно-экологический институт»;
Диплом о профессиональной переподготовке по программе
дополнительного профессионального образования
«Менеджмент в образовании» (1200ч.) – ГОУ ВО МО
«Государственный гуманитарно-технологический университет»
– 2016 г.</t>
  </si>
  <si>
    <t>Эконометрика</t>
  </si>
  <si>
    <t xml:space="preserve">Епихина Галина Михайловна </t>
  </si>
  <si>
    <t>Экономика и организация предприятия</t>
  </si>
  <si>
    <t xml:space="preserve"> Политическая
экономия</t>
  </si>
  <si>
    <t>«Нормативно-методическое и информационно-мультимедийное
обеспечение деятельности преподавателя», 72 ак.ч.</t>
  </si>
  <si>
    <t>Измайлова Светлана
Анатольевна</t>
  </si>
  <si>
    <t>доцент кафедры финансов и банковского дела</t>
  </si>
  <si>
    <t>Бухгалтерский учет</t>
  </si>
  <si>
    <t>экономист</t>
  </si>
  <si>
    <t>Экономика и управление аграрным
производством</t>
  </si>
  <si>
    <t>Визуальное программирование</t>
  </si>
  <si>
    <t>Теория систем и системный анализ; Методика проведения научно-исследовательских и опытно-конструкторских работ; Теоретические основы создания информационного общества</t>
  </si>
  <si>
    <t>Физика; Математическая экономика</t>
  </si>
  <si>
    <t>Интеллектуальные информационные системы</t>
  </si>
  <si>
    <t>Системы информационной безопасности</t>
  </si>
  <si>
    <t>Орманова Жанар Борисовна</t>
  </si>
  <si>
    <t>доцент кафедры менеджмента</t>
  </si>
  <si>
    <t>Маркетинг</t>
  </si>
  <si>
    <t>Экономист</t>
  </si>
  <si>
    <t>Менеджмент, Экономическое и
социальное планирование</t>
  </si>
  <si>
    <t>Проектирование информационных систем; Информационная безопасность</t>
  </si>
  <si>
    <t>Информационные системы и технологии; Базы данных; Разработка программных приложений</t>
  </si>
  <si>
    <t>Вычислительные системы, сети и телекоммуникации</t>
  </si>
  <si>
    <t>Программная инженерия; Современные языки и среды программирования</t>
  </si>
  <si>
    <t>Правовые основы прикладной информатики в экономике; Системы электронной коммерции; Электронный документооборот; Реинжиниринг процессов</t>
  </si>
  <si>
    <t>Исследование операций и методы оптимизации</t>
  </si>
  <si>
    <r>
      <t>Персональный состав педагогических (научно-педагогических) работников по образовательной прорамме
____</t>
    </r>
    <r>
      <rPr>
        <b/>
        <u/>
        <sz val="11"/>
        <color theme="1"/>
        <rFont val="Times New Roman"/>
        <family val="1"/>
        <charset val="204"/>
      </rPr>
      <t>38.03.05 Бизнес-информатика</t>
    </r>
    <r>
      <rPr>
        <b/>
        <sz val="11"/>
        <color theme="1"/>
        <rFont val="Times New Roman"/>
        <family val="1"/>
        <charset val="204"/>
      </rPr>
      <t>_____</t>
    </r>
  </si>
  <si>
    <t>Азарнов Николай Николаевич</t>
  </si>
  <si>
    <t>Психология</t>
  </si>
  <si>
    <t>Теория и практика
профессионального образования</t>
  </si>
  <si>
    <t>Военно-
педагогическая, общественные науки</t>
  </si>
  <si>
    <t>профессор кафедры общей психологии и психологии труда</t>
  </si>
  <si>
    <t>кандидат психологических наук</t>
  </si>
  <si>
    <t>Методы разработки и анализа алгоритмов</t>
  </si>
  <si>
    <t xml:space="preserve">Теоретические основы информатики; Программирование </t>
  </si>
  <si>
    <t xml:space="preserve">Быченков Сергей Васильевич </t>
  </si>
  <si>
    <t>доцент кафедры физического воспитания</t>
  </si>
  <si>
    <t>офицер с высшим образованием по физической культуре и спорту</t>
  </si>
  <si>
    <t>Важенин Сергей Александрович</t>
  </si>
  <si>
    <t>Информационные системы управления производственной компанией</t>
  </si>
  <si>
    <t>Динамика полета и управление</t>
  </si>
  <si>
    <t>Экономическая теория</t>
  </si>
  <si>
    <t>Микроэкономика</t>
  </si>
  <si>
    <t>Вершинина Ольга Васильевна</t>
  </si>
  <si>
    <t>Финансовый менеджмент</t>
  </si>
  <si>
    <t>инженер-экономист</t>
  </si>
  <si>
    <t>экономика в
сфере агропромышленного комплекса</t>
  </si>
  <si>
    <t>Рынки информационно-коммуникационных технологий и организация продаж; ИТ-инфраструктура предприятия; Информационные системы и информационные технологии в управлении бизнесом; Автоматизация учета на предприятии</t>
  </si>
  <si>
    <t>Глинкина Ольга Владимировна</t>
  </si>
  <si>
    <t>профессор кафедры менеджмента</t>
  </si>
  <si>
    <t>Логистика; Контроллинг; Финансы</t>
  </si>
  <si>
    <t>Финансы и кредит</t>
  </si>
  <si>
    <t>кандидат экономических наук, кандидат педагогических наук</t>
  </si>
  <si>
    <t>Свидетельство о повышении квалификации по учебному
модулю «IT-решения на транспорте и в логистике» по
программе дополнительного профессионального образования
«Менеджмент организации» – 72 ч. – 14.02.2016–25.04.2016 –
НП ООВО «Гуманитарно-экологический институт»</t>
  </si>
  <si>
    <t>Гуреева Марина  Алексеевна</t>
  </si>
  <si>
    <t>доцент кафедры экономики</t>
  </si>
  <si>
    <t>Теория отраслевых рынков</t>
  </si>
  <si>
    <t>высший экономист</t>
  </si>
  <si>
    <t>финансы и
кредит</t>
  </si>
  <si>
    <t>Макроэкономика</t>
  </si>
  <si>
    <t>Экономика фирмы</t>
  </si>
  <si>
    <t>Менеджмент; Информационный менеджмент; Деловые коммуникации</t>
  </si>
  <si>
    <t>Бухгалтерский и управленческий учет</t>
  </si>
  <si>
    <t>Объектно-ориентированный анализ и программирование; Системы поддержки принятия решений; Функциональное программирование и интеллектуальные системы</t>
  </si>
  <si>
    <t>Право</t>
  </si>
  <si>
    <t>Общая теория систем; Теоретические основы создания информационного общества</t>
  </si>
  <si>
    <t>Линейная алгебра</t>
  </si>
  <si>
    <t>Дифференциальные и разностные уравнения</t>
  </si>
  <si>
    <t>Развитие информационных рынков</t>
  </si>
  <si>
    <t>Анализ данных</t>
  </si>
  <si>
    <t>старший преподаватель кафедры информационных систем в экономике и управлении</t>
  </si>
  <si>
    <t xml:space="preserve">Программирование (практикум) </t>
  </si>
  <si>
    <t>Иностранный язык; Иностранный язык профессионального общения</t>
  </si>
  <si>
    <t>Многоагентные системы</t>
  </si>
  <si>
    <t xml:space="preserve">Базы данных; Стандартизация, сертификация и управление качеством программного обеспечения; Проектирование информационных систем; Базы данных
(практикум) </t>
  </si>
  <si>
    <t>Хранилища данных</t>
  </si>
  <si>
    <t>Распределенные системы</t>
  </si>
  <si>
    <t>Исследование операций; Методы оптимизации</t>
  </si>
  <si>
    <t>Реинжиниринг бизнес-процессов; Предметно-ориентированные экономические информационные системы; Управление разработкой информационных систем</t>
  </si>
  <si>
    <r>
      <t>Персональный состав педагогических (научно-педагогических) работников по образовательной прорамме
____</t>
    </r>
    <r>
      <rPr>
        <b/>
        <u/>
        <sz val="11"/>
        <color theme="1"/>
        <rFont val="Times New Roman"/>
        <family val="1"/>
        <charset val="204"/>
      </rPr>
      <t>01.04.02 Прикладная математика и информатика</t>
    </r>
    <r>
      <rPr>
        <b/>
        <sz val="11"/>
        <color theme="1"/>
        <rFont val="Times New Roman"/>
        <family val="1"/>
        <charset val="204"/>
      </rPr>
      <t>_____</t>
    </r>
  </si>
  <si>
    <t>Батшев Владислав Игоревич</t>
  </si>
  <si>
    <t>оптотехника</t>
  </si>
  <si>
    <t>Источники и приемники излучений; Теория оптических и опто-электронных систем (процессы преобразования и обработки оптических сигналов)</t>
  </si>
  <si>
    <t>История и методология прикладной математики и информатики</t>
  </si>
  <si>
    <t>Разработка Web-приложений</t>
  </si>
  <si>
    <t>Великовский Дмитрий Юрьевич</t>
  </si>
  <si>
    <t>Обработка сигналов и изображений акустооптическими устройствами</t>
  </si>
  <si>
    <t>Физик</t>
  </si>
  <si>
    <t>Молекулярная физика</t>
  </si>
  <si>
    <t>Современные проблемы прикладной математики и информатики</t>
  </si>
  <si>
    <t>Кутуза Игорь Борисович</t>
  </si>
  <si>
    <t>Заведующий кафедрой кафедры математическое и компьютерное моделирование физических процессов</t>
  </si>
  <si>
    <t>Физико-математические методы в проблемах современной медицины; Методы спектроскопии; Приборы и методы террагерцовой спектроскопии; Практикум по численным методам</t>
  </si>
  <si>
    <t>старший научный сотрудник, доцент</t>
  </si>
  <si>
    <t>Космические информационные технологии; Основы радиофизики</t>
  </si>
  <si>
    <t>Теория экономических информационных систем</t>
  </si>
  <si>
    <t>Трибунский Андрей Иванович</t>
  </si>
  <si>
    <t>Практикум по пакетам моделирующих программ</t>
  </si>
  <si>
    <t>Чуриков Дмитрий Викторович</t>
  </si>
  <si>
    <t>Пространственно-временная цифровая обработка сигналов и изображений</t>
  </si>
  <si>
    <t>летательные аппараты</t>
  </si>
  <si>
    <t>системы управления летательными аппаратами</t>
  </si>
  <si>
    <t xml:space="preserve"> инженер</t>
  </si>
  <si>
    <t xml:space="preserve">научный сотрудник </t>
  </si>
  <si>
    <r>
      <t>Персональный состав педагогических (научно-педагогических) работников по образовательной прорамме
____</t>
    </r>
    <r>
      <rPr>
        <b/>
        <u/>
        <sz val="11"/>
        <color theme="1"/>
        <rFont val="Times New Roman"/>
        <family val="1"/>
        <charset val="204"/>
      </rPr>
      <t>09.04.03 Прикладная информатика</t>
    </r>
    <r>
      <rPr>
        <b/>
        <sz val="11"/>
        <color theme="1"/>
        <rFont val="Times New Roman"/>
        <family val="1"/>
        <charset val="204"/>
      </rPr>
      <t>_____</t>
    </r>
  </si>
  <si>
    <t>Проектирование систем электронных коммуникаций</t>
  </si>
  <si>
    <t>Оптимизация управления; Управление эффективностью бизнеса</t>
  </si>
  <si>
    <t>Объектно-ориентированное моделирование бизнес-процессов; Использование информационных технологий в реинжиниринге бизнес-процессов</t>
  </si>
  <si>
    <t>Информационное общество и проблемы прикладной информатики; Системный анализ в управлении</t>
  </si>
  <si>
    <t>Математические и инструментальные методы поддержки принятия решений</t>
  </si>
  <si>
    <t>Деловой иностранный язык</t>
  </si>
  <si>
    <t>Методология и технология проектирования информационных систем; Имитационное моделирование бизнес-процессов; Проектирование корпоративных систем обработки транзакций</t>
  </si>
  <si>
    <t>Анализ и улучшение бизнес-процессов; Методы управления сервисами и проектами; Проектирование систем электронного документооборота</t>
  </si>
  <si>
    <t>Сетевая экономика</t>
  </si>
  <si>
    <t>Математическое моделирование</t>
  </si>
  <si>
    <t>Философские проблемы науки и техники</t>
  </si>
  <si>
    <r>
      <t>Персональный состав педагогических (научно-педагогических) работников по образовательной прорамме
____</t>
    </r>
    <r>
      <rPr>
        <b/>
        <u/>
        <sz val="11"/>
        <color theme="1"/>
        <rFont val="Times New Roman"/>
        <family val="1"/>
        <charset val="204"/>
      </rPr>
      <t>09.04.02 Информационные системы и технологии</t>
    </r>
    <r>
      <rPr>
        <b/>
        <sz val="11"/>
        <color theme="1"/>
        <rFont val="Times New Roman"/>
        <family val="1"/>
        <charset val="204"/>
      </rPr>
      <t>_____</t>
    </r>
  </si>
  <si>
    <t>Прикладная теория цифровых автоматов; Проектирование цифровых устройств информационных и телекоммуникационных систем</t>
  </si>
  <si>
    <t>Специальные главы математики</t>
  </si>
  <si>
    <t>Программное обеспечение встроенных систем</t>
  </si>
  <si>
    <t>Планирование и организация разработки информационных систем</t>
  </si>
  <si>
    <t>Методы исследования и моделирования информационных процессов и технологий</t>
  </si>
  <si>
    <t>Логика и методология науки; Теория систем и системный анализ</t>
  </si>
  <si>
    <t>Методы защиты информации в телекоммуникационных системах; Аудит информационных систем предприятия</t>
  </si>
  <si>
    <t>Иностранный язык профессионального общения</t>
  </si>
  <si>
    <t>Системы приема и передачи информации; Прикладные пакеты программ обработки сигналов; Цифровая обработка сигналов в информационных и телекоммуникационных системах</t>
  </si>
  <si>
    <t>Информационно-измерительные устройства на базе программного пакета Lab View; Микропроцессорные устройства обработки</t>
  </si>
  <si>
    <t>Системная инженерия</t>
  </si>
  <si>
    <t> Безопасность информационных систем и вычислительной техники</t>
  </si>
  <si>
    <t> Прикладная информатика в экономике</t>
  </si>
  <si>
    <r>
      <t>Численность обучающихся по образовательной программе _____</t>
    </r>
    <r>
      <rPr>
        <b/>
        <u/>
        <sz val="11"/>
        <color theme="1"/>
        <rFont val="Times New Roman"/>
        <family val="1"/>
        <charset val="204"/>
      </rPr>
      <t>09.03.02 Информационные системы и технологии</t>
    </r>
    <r>
      <rPr>
        <b/>
        <sz val="11"/>
        <color theme="1"/>
        <rFont val="Times New Roman"/>
        <family val="1"/>
        <charset val="204"/>
      </rPr>
      <t>___</t>
    </r>
  </si>
  <si>
    <r>
      <t>Численность обучающихся по образовательной программе _____</t>
    </r>
    <r>
      <rPr>
        <b/>
        <u/>
        <sz val="11"/>
        <color theme="1"/>
        <rFont val="Times New Roman"/>
        <family val="1"/>
        <charset val="204"/>
      </rPr>
      <t>01.03.02 Прикладная математика и информатика</t>
    </r>
    <r>
      <rPr>
        <b/>
        <sz val="11"/>
        <color theme="1"/>
        <rFont val="Times New Roman"/>
        <family val="1"/>
        <charset val="204"/>
      </rPr>
      <t>___</t>
    </r>
  </si>
  <si>
    <r>
      <t>Численность обучающихся по образовательной программе
_____</t>
    </r>
    <r>
      <rPr>
        <b/>
        <u/>
        <sz val="11"/>
        <color theme="1"/>
        <rFont val="Times New Roman"/>
        <family val="1"/>
        <charset val="204"/>
      </rPr>
      <t>02.03.03 Математическое обеспечение и администрирование информационных систем</t>
    </r>
    <r>
      <rPr>
        <b/>
        <sz val="11"/>
        <color theme="1"/>
        <rFont val="Times New Roman"/>
        <family val="1"/>
        <charset val="204"/>
      </rPr>
      <t>___</t>
    </r>
  </si>
  <si>
    <r>
      <t>Численность обучающихся по образовательной программе _____</t>
    </r>
    <r>
      <rPr>
        <b/>
        <u/>
        <sz val="11"/>
        <color theme="1"/>
        <rFont val="Times New Roman"/>
        <family val="1"/>
        <charset val="204"/>
      </rPr>
      <t>09.03.01 Информатика и вычислительная  техника</t>
    </r>
    <r>
      <rPr>
        <b/>
        <sz val="11"/>
        <color theme="1"/>
        <rFont val="Times New Roman"/>
        <family val="1"/>
        <charset val="204"/>
      </rPr>
      <t>___</t>
    </r>
  </si>
  <si>
    <r>
      <t>Численность обучающихся по образовательной программе _____</t>
    </r>
    <r>
      <rPr>
        <b/>
        <u/>
        <sz val="11"/>
        <color theme="1"/>
        <rFont val="Times New Roman"/>
        <family val="1"/>
        <charset val="204"/>
      </rPr>
      <t>09.03.03 Прикладная информатика</t>
    </r>
    <r>
      <rPr>
        <b/>
        <sz val="11"/>
        <color theme="1"/>
        <rFont val="Times New Roman"/>
        <family val="1"/>
        <charset val="204"/>
      </rPr>
      <t>___</t>
    </r>
  </si>
  <si>
    <r>
      <t>Численность обучающихся по образовательной программе _____</t>
    </r>
    <r>
      <rPr>
        <b/>
        <u/>
        <sz val="11"/>
        <color theme="1"/>
        <rFont val="Times New Roman"/>
        <family val="1"/>
        <charset val="204"/>
      </rPr>
      <t>38.03.05 Бизнес-информатика</t>
    </r>
    <r>
      <rPr>
        <b/>
        <sz val="11"/>
        <color theme="1"/>
        <rFont val="Times New Roman"/>
        <family val="1"/>
        <charset val="204"/>
      </rPr>
      <t>___</t>
    </r>
  </si>
  <si>
    <r>
      <t>Сведения о студентах, перешедшим на ускоренное обучение и  обучающихся по индивидуальным планам по направлению подготовки ____</t>
    </r>
    <r>
      <rPr>
        <b/>
        <u/>
        <sz val="11"/>
        <color theme="1"/>
        <rFont val="Times New Roman"/>
        <family val="1"/>
        <charset val="204"/>
      </rPr>
      <t>09.03.03 Прикладная информатика</t>
    </r>
    <r>
      <rPr>
        <b/>
        <sz val="11"/>
        <color theme="1"/>
        <rFont val="Times New Roman"/>
        <family val="1"/>
        <charset val="204"/>
      </rPr>
      <t>___</t>
    </r>
  </si>
  <si>
    <r>
      <t>Численность обучающихся по образовательной программе _____</t>
    </r>
    <r>
      <rPr>
        <b/>
        <u/>
        <sz val="11"/>
        <color theme="1"/>
        <rFont val="Times New Roman"/>
        <family val="1"/>
        <charset val="204"/>
      </rPr>
      <t>01.04.02 Прикладная математика и информатика</t>
    </r>
    <r>
      <rPr>
        <b/>
        <sz val="11"/>
        <color theme="1"/>
        <rFont val="Times New Roman"/>
        <family val="1"/>
        <charset val="204"/>
      </rPr>
      <t>___</t>
    </r>
  </si>
  <si>
    <r>
      <t>Численность обучающихся по образовательной программе _____</t>
    </r>
    <r>
      <rPr>
        <b/>
        <u/>
        <sz val="11"/>
        <color theme="1"/>
        <rFont val="Times New Roman"/>
        <family val="1"/>
        <charset val="204"/>
      </rPr>
      <t>09.04.03 Прикладная информатика</t>
    </r>
    <r>
      <rPr>
        <b/>
        <sz val="11"/>
        <color theme="1"/>
        <rFont val="Times New Roman"/>
        <family val="1"/>
        <charset val="204"/>
      </rPr>
      <t>___</t>
    </r>
  </si>
  <si>
    <r>
      <t>Численность обучающихся по образовательной программе _____</t>
    </r>
    <r>
      <rPr>
        <b/>
        <u/>
        <sz val="11"/>
        <color theme="1"/>
        <rFont val="Times New Roman"/>
        <family val="1"/>
        <charset val="204"/>
      </rPr>
      <t>09.04.02 Информационные системы и технологии</t>
    </r>
    <r>
      <rPr>
        <b/>
        <sz val="11"/>
        <color theme="1"/>
        <rFont val="Times New Roman"/>
        <family val="1"/>
        <charset val="204"/>
      </rPr>
      <t>___</t>
    </r>
  </si>
  <si>
    <r>
      <t>Сведения о международной деятельности по направлению подготовки _</t>
    </r>
    <r>
      <rPr>
        <b/>
        <u/>
        <sz val="11"/>
        <color theme="1"/>
        <rFont val="Times New Roman"/>
        <family val="1"/>
        <charset val="204"/>
      </rPr>
      <t>09.03.03 Прикладная информатика</t>
    </r>
    <r>
      <rPr>
        <b/>
        <sz val="11"/>
        <color theme="1"/>
        <rFont val="Times New Roman"/>
        <family val="1"/>
        <charset val="204"/>
      </rPr>
      <t>__</t>
    </r>
  </si>
  <si>
    <t xml:space="preserve">«Российский новый университет», программа «Нормативно-методическое и информационно-мультимедийное обеспечение деятельности преподавателя», 2015 г., 72 ч. </t>
  </si>
  <si>
    <t>МОинРФ Решением диссертационного совета по защите диссертаций на соискание ученой степени кандидата наук,на соискание ученой степени доктора наук,созданного на базе "Экспертно-аналитического центра Минобрнауки России". 15 ноября 2017 года .</t>
  </si>
  <si>
    <t>НОЧУ ОДПО «Актион-МЦФЭР», дополнительная профессиональная программа «Управление государственными и муниципальными закупками», 2017 г., 120 ч.</t>
  </si>
  <si>
    <t>«Московский авиационный институт» Центр повышения квалификации и профессиональной переподготовки, программа «Основы С++. Принципы объектно-ориентированного программирования в задачах информационно-телекоммуникационных технологий авиационных, ракетных и космических системах</t>
  </si>
  <si>
    <t> Математическое моделирование и вычислительная математика</t>
  </si>
  <si>
    <t>Сведения о наличии рабочих рабочих программ по дисциплинам учебного плана по направлению подготовки 01.03.02 Прикладная математика и информатика
 Направленность (профиль): Математическое моделирование и вычислительная математика</t>
  </si>
  <si>
    <t>Кирмикчи В.И.</t>
  </si>
  <si>
    <t>шт</t>
  </si>
  <si>
    <t xml:space="preserve">соответствует </t>
  </si>
  <si>
    <t>Мороз И.Н.</t>
  </si>
  <si>
    <t>Компьютерный английский</t>
  </si>
  <si>
    <t>Шлыков В.М.</t>
  </si>
  <si>
    <t>Гуреева М.А.</t>
  </si>
  <si>
    <t>Корнилов А.Р.</t>
  </si>
  <si>
    <t xml:space="preserve">Рашкулев В.И. </t>
  </si>
  <si>
    <t>Комплексный анализ</t>
  </si>
  <si>
    <t>Келлин Н.С.</t>
  </si>
  <si>
    <t>Функциональный анализ</t>
  </si>
  <si>
    <t>Алгебра и геометрия</t>
  </si>
  <si>
    <t>Бова Ю.И.</t>
  </si>
  <si>
    <t>Батманова О.В.</t>
  </si>
  <si>
    <t>внут.совм</t>
  </si>
  <si>
    <t>Компьютерная графика</t>
  </si>
  <si>
    <t>Ипатов Е.Б.</t>
  </si>
  <si>
    <t>внеш.совм</t>
  </si>
  <si>
    <t>Дифференциальные уравнения</t>
  </si>
  <si>
    <t>Теория вероятностей</t>
  </si>
  <si>
    <t>Крюковский А.С.</t>
  </si>
  <si>
    <t>Математическая статистика</t>
  </si>
  <si>
    <t>Языки и методы программирования</t>
  </si>
  <si>
    <t>поч</t>
  </si>
  <si>
    <t>Суков А.И.</t>
  </si>
  <si>
    <t xml:space="preserve">Сергеев А.В. </t>
  </si>
  <si>
    <t>Быченков С.В.</t>
  </si>
  <si>
    <t>Скуратовская О.Г.</t>
  </si>
  <si>
    <t>Операционные системы</t>
  </si>
  <si>
    <t>Шарапова Л.В.</t>
  </si>
  <si>
    <t>Практикум по программированию</t>
  </si>
  <si>
    <t>Маслянкин В.И.</t>
  </si>
  <si>
    <t>Уравнения математической физики</t>
  </si>
  <si>
    <t>Методы оптимизации</t>
  </si>
  <si>
    <t>Белотелов Н.В.</t>
  </si>
  <si>
    <t>Исследование операций</t>
  </si>
  <si>
    <t>Протасова Ю.Е.</t>
  </si>
  <si>
    <t>Системы программирования</t>
  </si>
  <si>
    <t>Митряев Э.И.</t>
  </si>
  <si>
    <t>Компьютерная математика</t>
  </si>
  <si>
    <t>Беляев К.С.</t>
  </si>
  <si>
    <t>Обобщенные и специальные функции математической физики</t>
  </si>
  <si>
    <t>Дополнительные главы уравнений в частных производных</t>
  </si>
  <si>
    <t xml:space="preserve">Скуратовский А.Г. </t>
  </si>
  <si>
    <t>Введение в общую алгебру</t>
  </si>
  <si>
    <t>Миназетдинов Н.М.</t>
  </si>
  <si>
    <t>Структуры и алгоритмы компьютерной обработки данных</t>
  </si>
  <si>
    <t>Математические методы решения некорректно поставленных задач</t>
  </si>
  <si>
    <t>Компьютерное моделирование</t>
  </si>
  <si>
    <t>Смирнов Ю.В.</t>
  </si>
  <si>
    <t>Имитационное моделирование</t>
  </si>
  <si>
    <t>Программная инженерия</t>
  </si>
  <si>
    <t>Разработка программных приложений</t>
  </si>
  <si>
    <t>Раскатова М.В.</t>
  </si>
  <si>
    <t>Математические модели нелинейной динамики</t>
  </si>
  <si>
    <t>Разработка Windows приложений с помощью API функций</t>
  </si>
  <si>
    <t>Программирование на платформе Microsoft.Net</t>
  </si>
  <si>
    <t>Объектно-ориентированное программирование</t>
  </si>
  <si>
    <t>Технология разработки программного обеспечения</t>
  </si>
  <si>
    <t xml:space="preserve">
Шарапова Л.В. </t>
  </si>
  <si>
    <t>Нейронные сети</t>
  </si>
  <si>
    <t>Лабунец Л.В.</t>
  </si>
  <si>
    <t>Интеллектуальные системы</t>
  </si>
  <si>
    <t>Нечеткие множества и алгоритмы</t>
  </si>
  <si>
    <t>Алибеков И.Ю.</t>
  </si>
  <si>
    <t>Гибридные системы</t>
  </si>
  <si>
    <t>Программирование</t>
  </si>
  <si>
    <t>Алгебра и теория чисел</t>
  </si>
  <si>
    <t>Геометрия и топология</t>
  </si>
  <si>
    <t xml:space="preserve">Келлин Н.С. </t>
  </si>
  <si>
    <t>Вычислительный практикум</t>
  </si>
  <si>
    <t xml:space="preserve">Алибеков И.Ю. </t>
  </si>
  <si>
    <t xml:space="preserve">Шарапова Л.В. </t>
  </si>
  <si>
    <t>Гуськов Б.Л.</t>
  </si>
  <si>
    <t>внут.сов</t>
  </si>
  <si>
    <t>Операционные системы и оболочки</t>
  </si>
  <si>
    <t>Теория вычислительных процессов и структур</t>
  </si>
  <si>
    <t>Клименко И.С.</t>
  </si>
  <si>
    <t>Сергеев А.В.</t>
  </si>
  <si>
    <t>Теория формальных языков и трансляций</t>
  </si>
  <si>
    <t>Системы реального времени</t>
  </si>
  <si>
    <t>Балыкин К.В.</t>
  </si>
  <si>
    <t>Растягаев Д.В.</t>
  </si>
  <si>
    <t>Параллельное программирование</t>
  </si>
  <si>
    <t>Рекурсивно-логическое программирование</t>
  </si>
  <si>
    <t>Системы искусственного интеллекта</t>
  </si>
  <si>
    <t>внеш.сов</t>
  </si>
  <si>
    <t>Соков С.В.</t>
  </si>
  <si>
    <t xml:space="preserve">Батманова О.В. </t>
  </si>
  <si>
    <t>Зашита персональных данных</t>
  </si>
  <si>
    <t>Вычислительная геометрия</t>
  </si>
  <si>
    <t>Разработка интернет-проектов</t>
  </si>
  <si>
    <t>Языки программирования низкого уровня</t>
  </si>
  <si>
    <t>Программирование на платформе Microsoft. NET</t>
  </si>
  <si>
    <t>Трансляция языков программирования</t>
  </si>
  <si>
    <t>Язык XML и его использование</t>
  </si>
  <si>
    <t xml:space="preserve">Миназетдинов Н.М. </t>
  </si>
  <si>
    <t>Инженерная и компьютерная графика</t>
  </si>
  <si>
    <t>Гулич С.С.</t>
  </si>
  <si>
    <t>Защита информации</t>
  </si>
  <si>
    <t>Программно-аппаратные средства защиты информации</t>
  </si>
  <si>
    <t>Криптографические методы защиты информации</t>
  </si>
  <si>
    <t>Пиков В.А.</t>
  </si>
  <si>
    <t>Информационная безопасность автоматизированных систем</t>
  </si>
  <si>
    <t>Инженерно-техническая защита информации</t>
  </si>
  <si>
    <t>Информационная безопасность предприятия</t>
  </si>
  <si>
    <t>Организационное и правовое обеспечение информационной безопасности</t>
  </si>
  <si>
    <t xml:space="preserve"> Гладышев А.И.</t>
  </si>
  <si>
    <t>Управление информационной безопасностью</t>
  </si>
  <si>
    <t>Сети и телекоммуникации</t>
  </si>
  <si>
    <t>Степанова Е.Н.</t>
  </si>
  <si>
    <t>Введение в профессию</t>
  </si>
  <si>
    <t>Поляков В.Т.</t>
  </si>
  <si>
    <t>Информационные системы</t>
  </si>
  <si>
    <t>Информационно-аналитическая деятельность по обеспечению комплексной безопасности</t>
  </si>
  <si>
    <t>Защита персональных данных</t>
  </si>
  <si>
    <t>Скуратовский А.Г.</t>
  </si>
  <si>
    <t>Международные и российские нормативные акты и стандарты по информационной безопасности</t>
  </si>
  <si>
    <t>Теоретические основы компьютерной безопасности</t>
  </si>
  <si>
    <t>Применение электронной подписи в защищенном документообороте</t>
  </si>
  <si>
    <t xml:space="preserve">
Митряев Э.И.</t>
  </si>
  <si>
    <t>Защита платежных систем</t>
  </si>
  <si>
    <t>Защита и обработка конфиденциальных документов</t>
  </si>
  <si>
    <t>Документационное обеспечение управления</t>
  </si>
  <si>
    <t>Золотарев О.В.</t>
  </si>
  <si>
    <t>Аудит защиты информации</t>
  </si>
  <si>
    <t>Системы поддержки принятия решений</t>
  </si>
  <si>
    <t>Перевод в сфере профессиональных коммуникаций</t>
  </si>
  <si>
    <t>Агеев А.А.</t>
  </si>
  <si>
    <t>Инструментальные средства информационных систем</t>
  </si>
  <si>
    <t>Инфокоммуникационные системы и сети</t>
  </si>
  <si>
    <t>Попов Е.В.</t>
  </si>
  <si>
    <t>Теория информационных процессов и систем</t>
  </si>
  <si>
    <t>Архитектура информационных систем</t>
  </si>
  <si>
    <t>Теория информации</t>
  </si>
  <si>
    <t>Технологии обработки информации</t>
  </si>
  <si>
    <t>Теория принятия решений</t>
  </si>
  <si>
    <t>Проектирование телекоммуникационных систем и сетей</t>
  </si>
  <si>
    <t>Седунов Б.И.</t>
  </si>
  <si>
    <t>Кравченко О.В.</t>
  </si>
  <si>
    <t>Хасанов И.Ш.</t>
  </si>
  <si>
    <t>Калинкевич А.А.</t>
  </si>
  <si>
    <t>Толмачев А.И.</t>
  </si>
  <si>
    <t>Интегральные уравнения</t>
  </si>
  <si>
    <t>Космические информационные технологии</t>
  </si>
  <si>
    <t>Телекоммуникационные технологии</t>
  </si>
  <si>
    <t>Основы радиофизики</t>
  </si>
  <si>
    <t>Данилычев А.А.</t>
  </si>
  <si>
    <t>Надежность информационных систем</t>
  </si>
  <si>
    <t>Краснобаев Ю.Л.</t>
  </si>
  <si>
    <t>Математическая логика и дискретная математика</t>
  </si>
  <si>
    <t>Теория систем и системный анализ</t>
  </si>
  <si>
    <t>Проектирование информационных систем</t>
  </si>
  <si>
    <t>Проектный практикум</t>
  </si>
  <si>
    <t>Правовые основы прикладной информатики в экономике</t>
  </si>
  <si>
    <t>Математическое и имитационное моделирование</t>
  </si>
  <si>
    <t>Теория алгоритмов</t>
  </si>
  <si>
    <t>Методика проведения научно-исследовательских и опытно-конструкторских работ</t>
  </si>
  <si>
    <t>Теоретические основы создания информационного общества</t>
  </si>
  <si>
    <t>Управление информационными системами</t>
  </si>
  <si>
    <t>Даниленко О.И.</t>
  </si>
  <si>
    <t>Современные языки и среды программирования</t>
  </si>
  <si>
    <t>Гладышев А.И.</t>
  </si>
  <si>
    <t>Математическая экономика</t>
  </si>
  <si>
    <t>Информационные технологии в управлении</t>
  </si>
  <si>
    <t>Информационные технологии в бизнесе</t>
  </si>
  <si>
    <t>Предметно-ориентированные экономические и информационные системы</t>
  </si>
  <si>
    <t>Системы электронной коммерции</t>
  </si>
  <si>
    <t>Корпоративные информационные системы</t>
  </si>
  <si>
    <t>Внедрение информационных систем</t>
  </si>
  <si>
    <t>Реинжиниринг процессов</t>
  </si>
  <si>
    <t>Азарнов Н.Н.</t>
  </si>
  <si>
    <t>Общая теория систем</t>
  </si>
  <si>
    <t>Теоретические основы информатики</t>
  </si>
  <si>
    <t>Управление жизненным циклом информационных систем</t>
  </si>
  <si>
    <t>Раскатова М.Н.</t>
  </si>
  <si>
    <t>Вычислительные системы, сети, телекоммуникации</t>
  </si>
  <si>
    <t>Рынки информационно-коммуникационных технологий и организация продаж</t>
  </si>
  <si>
    <t>Управление ИТ-сервисами и контентом</t>
  </si>
  <si>
    <t>Электронный бизнес</t>
  </si>
  <si>
    <t>Деловые коммуникации</t>
  </si>
  <si>
    <t>ИТ-инфраструктура предприятия</t>
  </si>
  <si>
    <t>Объектно-ориентированный анализ и программирование</t>
  </si>
  <si>
    <t>Стандартизация, сертификация и управление качеством программного обеспечения</t>
  </si>
  <si>
    <t>Моделирование бизнес-процессов</t>
  </si>
  <si>
    <t>Бизнес-планирование</t>
  </si>
  <si>
    <t>Эффективность ИТ</t>
  </si>
  <si>
    <t>Вечерская С.Е.</t>
  </si>
  <si>
    <t>Управление качеством информационного обеспечения бизнеса</t>
  </si>
  <si>
    <t>Трефилова О.Л.</t>
  </si>
  <si>
    <t>Предметно-ориентированные экономические информационные системы</t>
  </si>
  <si>
    <t>Собетов К.О.</t>
  </si>
  <si>
    <t>Базы данных (практикум)</t>
  </si>
  <si>
    <t>Программирование (практикум)</t>
  </si>
  <si>
    <t>Моделирование бизнес-процессов (практикум)</t>
  </si>
  <si>
    <t>Информационные системы и информационные технологии в управлении бизнесом</t>
  </si>
  <si>
    <t>Бизнес и инновации в среде информационно-коммуникационных технологий</t>
  </si>
  <si>
    <t>Информационные системы управления документооборотом</t>
  </si>
  <si>
    <t>Управление проектами</t>
  </si>
  <si>
    <t>Информационный менеджмент</t>
  </si>
  <si>
    <t>Управление разработкой информационных систем</t>
  </si>
  <si>
    <t>Логистика</t>
  </si>
  <si>
    <t>Контроллинг</t>
  </si>
  <si>
    <t>Автоматизация учета на предприятии</t>
  </si>
  <si>
    <t>Функциональное программирование и интеллектуальные системы</t>
  </si>
  <si>
    <t>Финансы</t>
  </si>
  <si>
    <t>Физико-математические методы в проблемах современной медицины</t>
  </si>
  <si>
    <t>Источники и приемники излучений</t>
  </si>
  <si>
    <t>Батшев В.И.</t>
  </si>
  <si>
    <t>Чуриков Д.В.</t>
  </si>
  <si>
    <t>Великовский Д.Ю.</t>
  </si>
  <si>
    <t>Методы спектроскопии</t>
  </si>
  <si>
    <t>Кутуза И.Б.</t>
  </si>
  <si>
    <t>Приборы и методы террагерцовой спектроскопии</t>
  </si>
  <si>
    <t>Теория оптических и опто-электронных систем (процессы преобразования и обработки оптических сигналов)</t>
  </si>
  <si>
    <t>Практикум по численным методам</t>
  </si>
  <si>
    <t>Логика и методология науки</t>
  </si>
  <si>
    <t>Оптимизация управления</t>
  </si>
  <si>
    <t>Математическое моделирование защищенных информационных систем</t>
  </si>
  <si>
    <t>Проектирование информационно-аналитических систем на основе механизмов нейронных сетей</t>
  </si>
  <si>
    <t>Использование информационных технологий в реинжиниринге бизнес-процессов</t>
  </si>
  <si>
    <t>Методы и средства защиты информации в системах электронного документооборота</t>
  </si>
  <si>
    <t>Управление информационными рисками</t>
  </si>
  <si>
    <t>Методология обеспечения непрерывности бизнеса</t>
  </si>
  <si>
    <t>Трефилова О.В.</t>
  </si>
  <si>
    <t>Методы управления проектами информационных систем</t>
  </si>
  <si>
    <t>Методология научного исследования</t>
  </si>
  <si>
    <t>Разработка политики информационной безопасности</t>
  </si>
  <si>
    <t>Защита информации в телекоммуникационных системах</t>
  </si>
  <si>
    <t>Проектирование, внедрение и эксплуатация средств и систем защиты информации</t>
  </si>
  <si>
    <t>Защита коммерческой информации</t>
  </si>
  <si>
    <t>Гладышев А.В.</t>
  </si>
  <si>
    <t>Прикладная теория цифровых автоматов</t>
  </si>
  <si>
    <t>Проектирование цифровых устройств информационных и телекоммуникационных систем</t>
  </si>
  <si>
    <t>Системы приема и передачи информации</t>
  </si>
  <si>
    <t>Методы защиты информации в телекоммуникационных системах</t>
  </si>
  <si>
    <t>Прикладные пакеты программ обработки сигналов</t>
  </si>
  <si>
    <t>Аудит информационных систем предприятия</t>
  </si>
  <si>
    <t>Информационно-измерительные устройства на базе программного пакета Lab View</t>
  </si>
  <si>
    <t>Цифровая обработка сигналов в информационных и телекоммуникационных системах</t>
  </si>
  <si>
    <t>Попов В.Т.</t>
  </si>
  <si>
    <t>Микропроцессорные устройства обработки</t>
  </si>
  <si>
    <t>Трибунский А.И.</t>
  </si>
  <si>
    <t>Информационное общество и проблемы прикладной информатики</t>
  </si>
  <si>
    <t>Методология и технология проектирования информационных систем</t>
  </si>
  <si>
    <t>Объектно-ориентированное моделирование бизнес-процессов</t>
  </si>
  <si>
    <t>Системный анализ в управлении</t>
  </si>
  <si>
    <t>Управление эффективностью бизнеса</t>
  </si>
  <si>
    <t>Анализ и улучшение бизнес-процессов</t>
  </si>
  <si>
    <t>Имитационное моделирование бизнес-процессов</t>
  </si>
  <si>
    <t>Методы управления сервисами и проектами</t>
  </si>
  <si>
    <t>Проектирование корпоративных информационно-аналитических систем</t>
  </si>
  <si>
    <t>Проектирование систем электронного документооборота</t>
  </si>
  <si>
    <t>Проектирование корпоративных систем обработки транзакций</t>
  </si>
  <si>
    <t>Епихина Г.М.</t>
  </si>
  <si>
    <t>Ганина С.А.</t>
  </si>
  <si>
    <t>Орманова Ж.Б.</t>
  </si>
  <si>
    <t>Измайлова С.А.</t>
  </si>
  <si>
    <t>Дьякова Г.С.</t>
  </si>
  <si>
    <t>Вершинина О.В.</t>
  </si>
  <si>
    <t>Глинкина О.В.</t>
  </si>
  <si>
    <t>(название факультета, филиала, института, колледжа)</t>
  </si>
  <si>
    <t>Наличие информационного и коммуникационного оборудования</t>
  </si>
  <si>
    <t>Наличие специальных программных средств по образовательной программе 09.04.02  Информационные системы и технологии</t>
  </si>
  <si>
    <t xml:space="preserve">                                                                                                                                                                                           название образовательной программы</t>
  </si>
  <si>
    <t>Консультант +
Гарант студент</t>
  </si>
  <si>
    <t>Электронно-библиотечная система IPRbooks, КИС «ГиСофт»</t>
  </si>
  <si>
    <t xml:space="preserve">Mathcad 15 (20) </t>
  </si>
  <si>
    <t>Программыдля решения организационных управленческих залдач</t>
  </si>
  <si>
    <t>StarUML (GPL)
Erwin 7.3 (10)
Bpwin 7.3 (3)</t>
  </si>
  <si>
    <t>Наличие специальных программных средств по образовательной программе 01.04.02 Прикладная математика и информатика</t>
  </si>
  <si>
    <t>StarUML (GPL)</t>
  </si>
  <si>
    <t>Наличие специальных программных средств по образовательной программе 09.04.03 Прикладная информатика</t>
  </si>
  <si>
    <t>Наличие специальных программных средств по образовательной программе38.03.05   Бизнес-информатика</t>
  </si>
  <si>
    <t>Наличие специальных программных средств по образовательной программе 09.03.01  Информатика и вычислительная техника</t>
  </si>
  <si>
    <t>Программы для решения организационных управленческих залдач</t>
  </si>
  <si>
    <t>Наличие специальных программных средств по образовательной программе 09.03.02   Информационные системы и технологии</t>
  </si>
  <si>
    <t>StarUML (GPL)
Erwin 9 (10)
Bpwin 7.3 (3)</t>
  </si>
  <si>
    <t>Наличие специальных программных средств по образовательной программе 02.03.03 Математическое обеспечение и администрирование информационных систем</t>
  </si>
  <si>
    <t>Наличие специальных программных средств по образовательной программе 01.03.02  Прикладная математика и информатика</t>
  </si>
  <si>
    <t>Наличие специальных программных средств по образовательной программе 09.03.03  Прикладная информатика</t>
  </si>
  <si>
    <t>Сведения об учебно-материальной базе образовательного процесса  по образовательной программе по направлению подготовки  "Прикладная математика и информатика" 01.04.02</t>
  </si>
  <si>
    <t xml:space="preserve">Математическое моделирование систем дистанционного зондирования окружающей среды </t>
  </si>
  <si>
    <t>История и методология прикладной математики и информатики
Иностранный язык
Современные проблемы прикладной математики и информатики
Физико-математические методы в проблемах современной медицины</t>
  </si>
  <si>
    <t>Лекционные</t>
  </si>
  <si>
    <t xml:space="preserve">Доска
Проектор
</t>
  </si>
  <si>
    <t>СПС Консультант+
СПС Гарант</t>
  </si>
  <si>
    <t>http://www.iprbookshop.ru/
GiSoft библиотека</t>
  </si>
  <si>
    <t>Класс информатики</t>
  </si>
  <si>
    <t>Введение в теорию электромагнитных волн
Основы радиофизики
Источники и приемники излучений
Методы спектроскопии</t>
  </si>
  <si>
    <t>Лаборатория физики, электротехники электроники</t>
  </si>
  <si>
    <t>Класс интернет-трейдинга</t>
  </si>
  <si>
    <t>Математические методы в моделировании физических процессов
Практикум по пакетам моделирующих программ</t>
  </si>
  <si>
    <t>Класс математического моделирования</t>
  </si>
  <si>
    <t>Пассивные и активные микроволновые дистанционные методы зондирования окружающей среды
Приборы и методы террагерцовой спектроскопии</t>
  </si>
  <si>
    <t>Лаборатория физической химии, поверхностных явлений  и свойств дисперсных систем</t>
  </si>
  <si>
    <t>Космические информационные технологии
Пространственно-временная цифровая обработка сигналов и изображений
Моностатическая, бистатическая, многопозиционная радиолокация
Обработка сигналов и изображений акустооптическими устройствами</t>
  </si>
  <si>
    <t>Базовая кафедра</t>
  </si>
  <si>
    <t>Сведения об учебно-материальной базе образовательного процесса  по образовательной программе по направлению подготовки "Информационные системы и технологии"  09.04.02</t>
  </si>
  <si>
    <t>Сведения об учебно-материальной базе образовательного процесса  по образовательной программе по направлению подготовки  "Прикладная информатика" 09.04.03</t>
  </si>
  <si>
    <t>Философские проблемы науки и техники
Деловой иностранный язык
Информационное общество и проблемы прикладной информатики
Объектно-ориентированное моделирование бизнес-процессов
Оптимизация управления
Использование информационных технологий в реинжиниринге бизнес-процессов</t>
  </si>
  <si>
    <t>Методология и технология проектирования информационных систем
Объектно-ориентированное моделирование бизнес-процессов
Оптимизация управления
Использование информационных технологий в реинжиниринге бизнес-процессов
Системный анализ в управлении
Проектирование корпоративных информационно-аналитических систем
Проектирование систем электронного документооборота</t>
  </si>
  <si>
    <t>Математическое моделирование
Математические и инструментальные методы поддержки принятия решений
Имитационное моделирование бизнес-процессов</t>
  </si>
  <si>
    <t>Сведения об учебно-материальной базе образовательного процесса  по образовательной программе по направлению подготовки  "Прикладная математика и информатика" 01.03.02</t>
  </si>
  <si>
    <t>История
Иностранный язык
Экономика
Социология
Математический анализ
Алгебра и геометрия
Дискретная математика
Компьютерный английский
Философия
Дифференциальные уравнения
Численные методы
Функциональный анализ
Методы оптимизации
Иностранный язык профессионального общения
Правоведение
Исследование операций
Информационная безопасность</t>
  </si>
  <si>
    <t>http://www.iprbookshop.ru/
GiSoft библиотека</t>
  </si>
  <si>
    <t>Физика
Уравнения математической физики</t>
  </si>
  <si>
    <t>Класс компьютерной графики</t>
  </si>
  <si>
    <t>Интернет и интранет технологии
Нейронные сети</t>
  </si>
  <si>
    <t>Класс программирования</t>
  </si>
  <si>
    <t>Структуры и алгоритмы компьютерной обработки данных
Компьютерная математика
Математические модели нелинейной динамики
Обобщенные и специальные функции математической физики
Компьютерное моделирование
Нечеткие множества и алгоритмы</t>
  </si>
  <si>
    <t>Обобщенные и специальные функции математической физики
Безопасность жизнедеятельности</t>
  </si>
  <si>
    <t>Сведения об учебно-материальной базе образовательного процесса  по образовательной программе по направлению подготовки "Математическое обеспечение и администрирование информационных систем"  02.03.03</t>
  </si>
  <si>
    <t>История
Иностранный язык
Экономика
Социология
Алгебра и теория чисел
Математический анализ
Геометрия и топология
Дискретная математика
Компьютерный английский
Дифференциальные уравнения
Безопасность жизнедеятельности
Безопасность информационных систем
Вычислительный практикум
Функциональный анализ
Дифференциальные уравнения
Операционные системы и оболочки
Вычислительная математика
Иностранный язык профессионального общения
Изобретательская деятельность
Философия
Правоведение
Теория вычислительных процессов и структур
Системы искусственного интеллекта</t>
  </si>
  <si>
    <t>Физика
Изобретательская деятельность
Уравнения математической физики</t>
  </si>
  <si>
    <t>Компьютерная математика
Вычислительная математика
Компьютерное моделирование
Уравнения математической физики
Математические модели нелинейной динамики</t>
  </si>
  <si>
    <t>Сведения об учебно-материальной базе образовательного процесса  по образовательной программе по направлению подготовки  "Информатика и вычислительная техника" 09.03.01</t>
  </si>
  <si>
    <t>Электротехника, электроника и схемотехника
Физика
Изобретательская деятельность</t>
  </si>
  <si>
    <t>Программирование
Криптографические методы защиты информации</t>
  </si>
  <si>
    <t>Математическая логика и теория алгоритмов
Вычислительная математика</t>
  </si>
  <si>
    <t>Сведения об учебно-материальной базе образовательного процесса  по образовательной программе по направлению подготовки  "Информационные системы и технологии" 09.03.02</t>
  </si>
  <si>
    <t>Физика
Изобретательская деятельность
Введение в теорию электромагнитных волн
Моностатическая, бистатическая, многопозиционная радиолокация
Космические информационные технологии
Основы радиофизики</t>
  </si>
  <si>
    <t>Интернет и интранет технологии
Интеллектуальные системы и технологии</t>
  </si>
  <si>
    <t>Химия
Изобретательская деятельность
Пассивные и активные микроволновые дистанционные методы зондирования окружающей среды</t>
  </si>
  <si>
    <t>Сведения об учебно-материальной базе образовательного процесса  по образовательной программе по направлению подготовки   "Прикладная информатика" 09.03.03</t>
  </si>
  <si>
    <t>История
Иностранный язык
Экономика
Математика
Правовые основы прикладной информатики в экономике
Численные методы
Теоретические основы создания информационного общества
Философия
Компьютерный английский
Экономика и организация предприятия
Исследование операций и методы оптимизации
Социальные проблемы информатизации
Перевод в сфере профессиональных коммуникаций
Менеджмент
Маркетинг
Бухгалтерский учет
Исследование операций и методы оптимизации
Информационная безопасность</t>
  </si>
  <si>
    <t>Интернет-программирование
Разработка программных приложений</t>
  </si>
  <si>
    <t>Сведения об учебно-материальной базе образовательного процесса  по образовательной программе по направлению подготовки "Бизнес-информатика"   38.03.05</t>
  </si>
  <si>
    <t>Философия
История
Микроэкономика
Социология
Иностранный язык
Математический анализ
Дискретная математика
Линейная алгебра
Общая теория систем
Деловые коммуникации
Иностранный язык профессионального общения
Теоретические основы создания информационного общества
Финансы
Макроэкономика
Менеджмент
Психология
Право
Экономика фирмы
Бухгалтерский и управленческий учет
Теория отраслевых рынков
Дифференциальные и разностные уравнения
Рынки информационно-коммуникационных технологий и организация продаж
Управление ИТ-сервисами и контентом
Стандартизация, сертификация и управление качеством программного обеспечения
Информационные системы и информационные технологии в управлении бизнесом
Маркетинг
Финансовый менеджмент
ИТ-инфраструктура предприятия
Информационные системы управления производственной компанией
Управление качеством информационного обеспечения бизнеса
Информационный менеджмент
Электронный бизнес
Информационная безопасность
Методы оптимизации
Эффективность ИТ
Управление качеством информационного обеспечения бизнеса
Логистика</t>
  </si>
  <si>
    <t>Анализ данных
Архитектура предприятия</t>
  </si>
  <si>
    <t>Программирование
Программирование (практикум)
Методы разработки и анализа алгоритмов
Интернет-программирование
Объектно-ориентированный анализ и программирование</t>
  </si>
  <si>
    <t>Доска
Проектор
Компьютеры с лицензионным ПО</t>
  </si>
  <si>
    <t>Спортивный зал</t>
  </si>
  <si>
    <t>доктор физико-математических наук, профессор      Клименко И.С.</t>
  </si>
  <si>
    <t>доктор физико-математических наук, профессор А. С. Крюковский</t>
  </si>
  <si>
    <t>кандидат физико-математических наук, профессор Е. А. Палкин</t>
  </si>
  <si>
    <t xml:space="preserve">кандидат физико-математических наук, профессор Э.И. Митряев </t>
  </si>
  <si>
    <t>ИТОГО по направлениям подготовки</t>
  </si>
  <si>
    <t xml:space="preserve">09.04.03      Прикладная информатика: Реинжиниринг бизнес-процессов </t>
  </si>
  <si>
    <t>01.04.02      Прикладная математика и информатика: Математическое моделирование систем дистанционного зондирования окружающей среды</t>
  </si>
  <si>
    <t>09.04.02             Информационные системы и технологии: Информационные технологии в телекоммуникациях</t>
  </si>
  <si>
    <t>09.04.02             Информационные системы и технологии: Безопасность информационных систем</t>
  </si>
  <si>
    <r>
      <t>Сведения об итогах промежуточной аттестации по направлению подготовки, специальности
_______</t>
    </r>
    <r>
      <rPr>
        <b/>
        <u/>
        <sz val="11"/>
        <color theme="1"/>
        <rFont val="Times New Roman"/>
        <family val="1"/>
        <charset val="204"/>
      </rPr>
      <t>09.03.03 Прикладная информатика</t>
    </r>
    <r>
      <rPr>
        <b/>
        <sz val="11"/>
        <color theme="1"/>
        <rFont val="Times New Roman"/>
        <family val="1"/>
        <charset val="204"/>
      </rPr>
      <t>______</t>
    </r>
  </si>
  <si>
    <r>
      <t>Сведения об итогах промежуточной аттестации по направлению подготовки, специальности
_______</t>
    </r>
    <r>
      <rPr>
        <b/>
        <u/>
        <sz val="11"/>
        <color theme="1"/>
        <rFont val="Times New Roman"/>
        <family val="1"/>
        <charset val="204"/>
      </rPr>
      <t>38.03.05 Бизнес-информатика_</t>
    </r>
    <r>
      <rPr>
        <b/>
        <sz val="11"/>
        <color theme="1"/>
        <rFont val="Times New Roman"/>
        <family val="1"/>
        <charset val="204"/>
      </rPr>
      <t>______</t>
    </r>
  </si>
  <si>
    <r>
      <t>Сведения об итогах промежуточной аттестации по направлению подготовки, специальности
_______</t>
    </r>
    <r>
      <rPr>
        <b/>
        <u/>
        <sz val="11"/>
        <color theme="1"/>
        <rFont val="Times New Roman"/>
        <family val="1"/>
        <charset val="204"/>
      </rPr>
      <t>01.03.02 Прикладная математика и информатика_</t>
    </r>
    <r>
      <rPr>
        <b/>
        <sz val="11"/>
        <color theme="1"/>
        <rFont val="Times New Roman"/>
        <family val="1"/>
        <charset val="204"/>
      </rPr>
      <t>______</t>
    </r>
  </si>
  <si>
    <r>
      <t>Сведения об итогах промежуточной аттестации по направлению подготовки, специальности
_______</t>
    </r>
    <r>
      <rPr>
        <b/>
        <u/>
        <sz val="11"/>
        <color theme="1"/>
        <rFont val="Times New Roman"/>
        <family val="1"/>
        <charset val="204"/>
      </rPr>
      <t>09.03.02 Информационные системы и технологии_</t>
    </r>
    <r>
      <rPr>
        <b/>
        <sz val="11"/>
        <color theme="1"/>
        <rFont val="Times New Roman"/>
        <family val="1"/>
        <charset val="204"/>
      </rPr>
      <t>______</t>
    </r>
  </si>
  <si>
    <r>
      <t>Сведения об итогах промежуточной аттестации по направлению подготовки, специальности
_______</t>
    </r>
    <r>
      <rPr>
        <b/>
        <u/>
        <sz val="11"/>
        <color theme="1"/>
        <rFont val="Times New Roman"/>
        <family val="1"/>
        <charset val="204"/>
      </rPr>
      <t>09.03.01 Информатика и вычислительная  техника_</t>
    </r>
    <r>
      <rPr>
        <b/>
        <sz val="11"/>
        <color theme="1"/>
        <rFont val="Times New Roman"/>
        <family val="1"/>
        <charset val="204"/>
      </rPr>
      <t>______</t>
    </r>
  </si>
  <si>
    <r>
      <t>Сведения об итогах промежуточной аттестации по направлению подготовки, специальности
_______</t>
    </r>
    <r>
      <rPr>
        <b/>
        <u/>
        <sz val="11"/>
        <color theme="1"/>
        <rFont val="Times New Roman"/>
        <family val="1"/>
        <charset val="204"/>
      </rPr>
      <t>02.03.03 Математическое обеспечение и администрирование информационных систем_</t>
    </r>
    <r>
      <rPr>
        <b/>
        <sz val="11"/>
        <color theme="1"/>
        <rFont val="Times New Roman"/>
        <family val="1"/>
        <charset val="204"/>
      </rPr>
      <t>______</t>
    </r>
  </si>
  <si>
    <r>
      <t>Сведения об итогах промежуточной аттестации по направлению подготовки, специальности
_______</t>
    </r>
    <r>
      <rPr>
        <b/>
        <u/>
        <sz val="11"/>
        <color theme="1"/>
        <rFont val="Times New Roman"/>
        <family val="1"/>
        <charset val="204"/>
      </rPr>
      <t>09.04.02 Информационные системы и технологии_</t>
    </r>
    <r>
      <rPr>
        <b/>
        <sz val="11"/>
        <color theme="1"/>
        <rFont val="Times New Roman"/>
        <family val="1"/>
        <charset val="204"/>
      </rPr>
      <t>______</t>
    </r>
  </si>
  <si>
    <r>
      <t>Сведения об итогах промежуточной аттестации по направлению подготовки, специальности
_______</t>
    </r>
    <r>
      <rPr>
        <b/>
        <u/>
        <sz val="11"/>
        <color theme="1"/>
        <rFont val="Times New Roman"/>
        <family val="1"/>
        <charset val="204"/>
      </rPr>
      <t>09.04.03 Прикладная информатика_</t>
    </r>
    <r>
      <rPr>
        <b/>
        <sz val="11"/>
        <color theme="1"/>
        <rFont val="Times New Roman"/>
        <family val="1"/>
        <charset val="204"/>
      </rPr>
      <t>______</t>
    </r>
  </si>
  <si>
    <r>
      <t>Сведения об итогах промежуточной аттестации по направлению подготовки, специальности
_______</t>
    </r>
    <r>
      <rPr>
        <b/>
        <u/>
        <sz val="11"/>
        <color theme="1"/>
        <rFont val="Times New Roman"/>
        <family val="1"/>
        <charset val="204"/>
      </rPr>
      <t>01.04.02 Прикладная математика и информатика_</t>
    </r>
    <r>
      <rPr>
        <b/>
        <sz val="11"/>
        <color theme="1"/>
        <rFont val="Times New Roman"/>
        <family val="1"/>
        <charset val="204"/>
      </rPr>
      <t>______</t>
    </r>
  </si>
  <si>
    <t>зарегистрирован</t>
  </si>
  <si>
    <t>зарегистрирована</t>
  </si>
  <si>
    <t>статья</t>
  </si>
  <si>
    <t>С.Е.Вечерская </t>
  </si>
  <si>
    <t xml:space="preserve">Золотарев О.В. </t>
  </si>
  <si>
    <t>Статья</t>
  </si>
  <si>
    <t>Б.И. Седунов</t>
  </si>
  <si>
    <t>Митряев Э.И</t>
  </si>
  <si>
    <t>Кафедра Информационных технологий и естественнонаучных дисциплин</t>
  </si>
  <si>
    <t>зарегистрированна</t>
  </si>
  <si>
    <t>Бова Ю.И., Крюковский А.С., Лукин Д.С.</t>
  </si>
  <si>
    <t>Скворцова Ю.И., Крюковский А.С., Лукин Д.С.</t>
  </si>
  <si>
    <t>да</t>
  </si>
  <si>
    <t>Математическое моделирование особенностей распространения и фокусировки частотно-модулированных радиоволн в нестационарной ионосферной плазме</t>
  </si>
  <si>
    <t>17-02-01183
7</t>
  </si>
  <si>
    <t>5/3 штатных работников</t>
  </si>
  <si>
    <t>1,3,6</t>
  </si>
  <si>
    <r>
      <t>Вид мероприятия</t>
    </r>
    <r>
      <rPr>
        <sz val="8"/>
        <color theme="1"/>
        <rFont val="Times New Roman"/>
        <family val="1"/>
        <charset val="204"/>
      </rPr>
      <t xml:space="preserve"> 1 – международная научная конференция, симпозиум;2 – всероссийская конференция, симпозиум; 3 – международный семинар, workshop, 4 – всероссийский семинар, 5 – международная научная школа,6 – всероссийская научная школа, 7 – тематический международный конкурс научных работ, 8 – тематический всероссийский конкурс научных работ, 9 – тематическая международная выставка, 10 – тематическая всероссийская выставка.</t>
    </r>
  </si>
  <si>
    <t xml:space="preserve">1 - Международная научная конференция </t>
  </si>
  <si>
    <t>2 - Всероссийская конференция</t>
  </si>
  <si>
    <t xml:space="preserve">2 - Всероссийская конференция </t>
  </si>
  <si>
    <t>1 – международная научная конференция</t>
  </si>
  <si>
    <t>Крюковский А.С., 
Бова Ю.И.,
 Лукин Д.С.</t>
  </si>
  <si>
    <t xml:space="preserve">Математического и компьютерного моделирования физических процессов </t>
  </si>
  <si>
    <t>Кутуза Б.Г.</t>
  </si>
  <si>
    <t>Гурия Даниил Георгиевич</t>
  </si>
  <si>
    <t>Сапожников  Георгий Павлович</t>
  </si>
  <si>
    <t>Львович Я.Е. д.т.н., профессор (по договору гражданско-правового характера)</t>
  </si>
  <si>
    <t xml:space="preserve">4 год </t>
  </si>
  <si>
    <t>Приложение 21</t>
  </si>
  <si>
    <r>
      <t>Сведения о международной деятельности по направлению подготовки 
_</t>
    </r>
    <r>
      <rPr>
        <b/>
        <u/>
        <sz val="11"/>
        <color theme="1"/>
        <rFont val="Times New Roman"/>
        <family val="1"/>
        <charset val="204"/>
      </rPr>
      <t>09.03.02 Информационные системы и технологии</t>
    </r>
    <r>
      <rPr>
        <b/>
        <sz val="11"/>
        <color theme="1"/>
        <rFont val="Times New Roman"/>
        <family val="1"/>
        <charset val="204"/>
      </rPr>
      <t>__</t>
    </r>
  </si>
  <si>
    <t>аспирантура</t>
  </si>
  <si>
    <t>09.06.01</t>
  </si>
  <si>
    <t>Управление в социальных и экономических системах</t>
  </si>
  <si>
    <t>институт Информационных систем и инженерно-компьютерных технологий</t>
  </si>
  <si>
    <r>
      <t>Информация о контингенте абитуриентов и обучающихся, зачисленных на 1 курс в 2018 году на направление подготовки ______________________________________</t>
    </r>
    <r>
      <rPr>
        <b/>
        <u/>
        <sz val="11"/>
        <color theme="1"/>
        <rFont val="Times New Roman"/>
        <family val="1"/>
        <charset val="204"/>
      </rPr>
      <t>01.03.02 Прикладная математика и информатика</t>
    </r>
    <r>
      <rPr>
        <b/>
        <sz val="11"/>
        <color theme="1"/>
        <rFont val="Times New Roman"/>
        <family val="1"/>
        <charset val="204"/>
      </rPr>
      <t>_______________________</t>
    </r>
  </si>
  <si>
    <r>
      <t>Информация о контингенте абитуриентов и обучающихся, зачисленных на 1 курс в 2018 году на направление подготовки ____</t>
    </r>
    <r>
      <rPr>
        <b/>
        <u/>
        <sz val="11"/>
        <color theme="1"/>
        <rFont val="Times New Roman"/>
        <family val="1"/>
        <charset val="204"/>
      </rPr>
      <t>02.03.03 Математическое обеспечение и администрирование информационных систем</t>
    </r>
    <r>
      <rPr>
        <b/>
        <sz val="11"/>
        <color theme="1"/>
        <rFont val="Times New Roman"/>
        <family val="1"/>
        <charset val="204"/>
      </rPr>
      <t>___</t>
    </r>
  </si>
  <si>
    <r>
      <t>Информация о контингенте абитуриентов и обучающихся, зачисленных на 1 курс в 2018 году на направление подготовки 
__</t>
    </r>
    <r>
      <rPr>
        <b/>
        <u/>
        <sz val="11"/>
        <color theme="1"/>
        <rFont val="Times New Roman"/>
        <family val="1"/>
        <charset val="204"/>
      </rPr>
      <t>09.03.01 Информатика и вычислительная  техника</t>
    </r>
    <r>
      <rPr>
        <b/>
        <sz val="11"/>
        <color theme="1"/>
        <rFont val="Times New Roman"/>
        <family val="1"/>
        <charset val="204"/>
      </rPr>
      <t>__</t>
    </r>
  </si>
  <si>
    <r>
      <t>Информация о контингенте абитуриентов и обучающихся, зачисленных на 1 курс в 2018 году на направление подготовки 
__</t>
    </r>
    <r>
      <rPr>
        <b/>
        <u/>
        <sz val="11"/>
        <color theme="1"/>
        <rFont val="Times New Roman"/>
        <family val="1"/>
        <charset val="204"/>
      </rPr>
      <t>09.03.02 Информационные системы и технологии</t>
    </r>
    <r>
      <rPr>
        <b/>
        <sz val="11"/>
        <color theme="1"/>
        <rFont val="Times New Roman"/>
        <family val="1"/>
        <charset val="204"/>
      </rPr>
      <t>___</t>
    </r>
  </si>
  <si>
    <r>
      <t>Информация о контингенте абитуриентов и обучающихся, зачисленных на 1 курс в 2018 году на направление подготовки 
__</t>
    </r>
    <r>
      <rPr>
        <b/>
        <u/>
        <sz val="11"/>
        <color theme="1"/>
        <rFont val="Times New Roman"/>
        <family val="1"/>
        <charset val="204"/>
      </rPr>
      <t>09.03.03 Прикладная информатика</t>
    </r>
    <r>
      <rPr>
        <b/>
        <sz val="11"/>
        <color theme="1"/>
        <rFont val="Times New Roman"/>
        <family val="1"/>
        <charset val="204"/>
      </rPr>
      <t>___</t>
    </r>
  </si>
  <si>
    <r>
      <t>Информация о контингенте абитуриентов и обучающихся, зачисленных на 1 курс в 2018 году на направление подготовки 
__</t>
    </r>
    <r>
      <rPr>
        <b/>
        <u/>
        <sz val="11"/>
        <color theme="1"/>
        <rFont val="Times New Roman"/>
        <family val="1"/>
        <charset val="204"/>
      </rPr>
      <t>38.03.05 Бизнес-информатика</t>
    </r>
    <r>
      <rPr>
        <b/>
        <sz val="11"/>
        <color theme="1"/>
        <rFont val="Times New Roman"/>
        <family val="1"/>
        <charset val="204"/>
      </rPr>
      <t>___</t>
    </r>
  </si>
  <si>
    <r>
      <t>Информация о контингенте абитуриентов и обучающихся, зачисленных на 1 курс в 2018 году на направление подготовки 
__</t>
    </r>
    <r>
      <rPr>
        <b/>
        <u/>
        <sz val="11"/>
        <color theme="1"/>
        <rFont val="Times New Roman"/>
        <family val="1"/>
        <charset val="204"/>
      </rPr>
      <t>01.04.02 Прикладная математика и информатика</t>
    </r>
    <r>
      <rPr>
        <b/>
        <sz val="11"/>
        <color theme="1"/>
        <rFont val="Times New Roman"/>
        <family val="1"/>
        <charset val="204"/>
      </rPr>
      <t>___</t>
    </r>
  </si>
  <si>
    <r>
      <t>Информация о контингенте абитуриентов и обучающихся, зачисленных на 1 курс в 2018 году на направление подготовки 
__</t>
    </r>
    <r>
      <rPr>
        <b/>
        <u/>
        <sz val="11"/>
        <color theme="1"/>
        <rFont val="Times New Roman"/>
        <family val="1"/>
        <charset val="204"/>
      </rPr>
      <t>09.04.02 Информационные системы и технологии</t>
    </r>
    <r>
      <rPr>
        <b/>
        <sz val="11"/>
        <color theme="1"/>
        <rFont val="Times New Roman"/>
        <family val="1"/>
        <charset val="204"/>
      </rPr>
      <t>___</t>
    </r>
  </si>
  <si>
    <r>
      <t>Информация о контингенте абитуриентов и обучающихся, зачисленных на 1 курс в 2018 году на направление подготовки 
__</t>
    </r>
    <r>
      <rPr>
        <b/>
        <u/>
        <sz val="11"/>
        <color theme="1"/>
        <rFont val="Times New Roman"/>
        <family val="1"/>
        <charset val="204"/>
      </rPr>
      <t>09.04.03 Прикладная информатика</t>
    </r>
    <r>
      <rPr>
        <b/>
        <sz val="11"/>
        <color theme="1"/>
        <rFont val="Times New Roman"/>
        <family val="1"/>
        <charset val="204"/>
      </rPr>
      <t>___</t>
    </r>
  </si>
  <si>
    <r>
      <t>Информация о контингенте абитуриентов и обучающихся, зачисленных на 1 курс в 2018 году на направление подготовки 
__</t>
    </r>
    <r>
      <rPr>
        <b/>
        <u/>
        <sz val="11"/>
        <color theme="1"/>
        <rFont val="Times New Roman"/>
        <family val="1"/>
        <charset val="204"/>
      </rPr>
      <t>09.06.01 Информатика и вычислительная  техникаа</t>
    </r>
    <r>
      <rPr>
        <b/>
        <sz val="11"/>
        <color theme="1"/>
        <rFont val="Times New Roman"/>
        <family val="1"/>
        <charset val="204"/>
      </rPr>
      <t>___</t>
    </r>
  </si>
  <si>
    <t>19/85 от 23.01.2018</t>
  </si>
  <si>
    <t>Второй иностранный язык</t>
  </si>
  <si>
    <t>Физкультурно-оздоровительные технологии</t>
  </si>
  <si>
    <t>Спортивная подготовка</t>
  </si>
  <si>
    <t>Жизненная навигация</t>
  </si>
  <si>
    <t>Вопросы трудоустройства и управление карьерой</t>
  </si>
  <si>
    <t>Лихачева Э.В.</t>
  </si>
  <si>
    <t>Новикова М.М.</t>
  </si>
  <si>
    <t>03 сентября 2018г.</t>
  </si>
  <si>
    <t>Сведения о наличии рабочих рабочих программ по дисциплинам учебного плана по направлению подготовки 02.03.03 Математическое обеспечение и администрирование информационных систем 
Направленность (профиль): Технологии программного обеспечения</t>
  </si>
  <si>
    <t>Сведения о наличии рабочих рабочих программ по дисциплинам учебного плана по направлению подготовки 09.03.01 Информатика и вычислительная  техника 
Направленность (профиль): Безопасность информационных систем и вычислительной техники</t>
  </si>
  <si>
    <t>Черноусова Т.Г.</t>
  </si>
  <si>
    <t>Сведения о наличии рабочих рабочих программ по дисциплинам учебного плана по направлению подготовки 09.03.02 Информационные системы и технологии 
Направленность (профиль): Георадиолокационные и телекоммуникационные системы</t>
  </si>
  <si>
    <t>Сведения о наличии рабочих рабочих программ по дисциплинам учебного плана по направлению подготовки  09.03.03 Прикладная информатика  
Направленность (профиль): Прикладная информатика в экономике</t>
  </si>
  <si>
    <t>Домнина М.С.</t>
  </si>
  <si>
    <t xml:space="preserve">Сведения о наличии рабочих рабочих программ по дисциплинам учебного плана по направлению подготовки 38.03.05 Бизнес-информатика
Направленность (профиль): Архитектура предприятия  </t>
  </si>
  <si>
    <t>Сведения о наличии рабочих рабочих программ по дисциплинам учебного плана по направлению подготовки 01.04.02 Прикладная математика и информатика 
Направленность (профиль):  Математическое моделирование систем дистанционного зондирования окружающей среды</t>
  </si>
  <si>
    <t>Технологии персональной эффективности</t>
  </si>
  <si>
    <t>Сведения о наличии рабочих рабочих программ по дисциплинам учебного плана по направлению подготовки 09.04.02 Информационные системы и технологии 
  направленность (профиль): Безопасность информационных систем</t>
  </si>
  <si>
    <t>Сведения о наличии рабочих рабочих программ по дисциплинам учебного плана по направлению подготовки 09.04.02 Информационные системы и технологии 
Направленность (профиль):  Информационные технологии в телекоммуникациях</t>
  </si>
  <si>
    <t>Маслянкин В.И</t>
  </si>
  <si>
    <t>Сведения о наличии рабочих рабочих программ по дисциплинам учебного плана по направлению подготовки  09.04.03  Прикладная информатика 
Направленность (профиль):  Реинжиниринг бизнес-процессов</t>
  </si>
  <si>
    <t>1. Языки и методы программирования, 13</t>
  </si>
  <si>
    <t>2. Интернет и интранет технологии, 14</t>
  </si>
  <si>
    <t>3. Объектно-ориентированное программирование, 12</t>
  </si>
  <si>
    <t>1. Программирование, 21</t>
  </si>
  <si>
    <t>1. Электротехника, электроника и схемотехника, 9</t>
  </si>
  <si>
    <t>3. Информационно-аналитическая деятельность по обеспечению комплексной безопасности, 12</t>
  </si>
  <si>
    <t>2. Программирование, -</t>
  </si>
  <si>
    <t>1. Технологии программирования, 61</t>
  </si>
  <si>
    <t>2. Проектирование телекоммуникационных системы и сетей, 50</t>
  </si>
  <si>
    <t>3. Моделирование процессов и систем, 50</t>
  </si>
  <si>
    <t>4. Протоколы и интерфейсы информационных систем, 51</t>
  </si>
  <si>
    <t>1. Программная инженерия, 14</t>
  </si>
  <si>
    <t>2. Проектирование информационных систем, 14</t>
  </si>
  <si>
    <t>3. Разработка программных приложений, 14</t>
  </si>
  <si>
    <t>2. Объектно-ориентированный анализ и программирование, 30</t>
  </si>
  <si>
    <t>3. Проектирование информационных систем, 16</t>
  </si>
  <si>
    <t>2. Физико-математические методы в проблемах современной медицины, 5</t>
  </si>
  <si>
    <t>3. Пространственно-временная цифровая обработка сигналов и изображений, 5</t>
  </si>
  <si>
    <t>1. Методы исследования и моделирования информационных процессов и технологий, 11</t>
  </si>
  <si>
    <t>2. Цифровая обработка сигналов в информационных и телекоммуникационных системах, 20</t>
  </si>
  <si>
    <t>1. Методы исследования и моделирования информационных процессов и технологий, 9</t>
  </si>
  <si>
    <t>2. Проектирование, внедрение и эксплуатация средств и систем защиты информации, -</t>
  </si>
  <si>
    <t>1. Объектно-ориентированное моделирование бизнес-процессов, 11</t>
  </si>
  <si>
    <t>2. Использование информационных технологий в реинжиниринге бизнес-процессов, 10</t>
  </si>
  <si>
    <t>2018 год</t>
  </si>
  <si>
    <r>
      <t xml:space="preserve">Информация о количестве выпускников  в 2018 г. по образовательной программе
</t>
    </r>
    <r>
      <rPr>
        <b/>
        <u/>
        <sz val="10"/>
        <color theme="1"/>
        <rFont val="Times New Roman"/>
        <family val="1"/>
        <charset val="204"/>
      </rPr>
      <t xml:space="preserve"> 09.03.03 Прикладная информатика</t>
    </r>
  </si>
  <si>
    <r>
      <t xml:space="preserve">Информация о количестве выпускников  в 2018 г. по образовательной программе
</t>
    </r>
    <r>
      <rPr>
        <b/>
        <u/>
        <sz val="10"/>
        <color theme="1"/>
        <rFont val="Times New Roman"/>
        <family val="1"/>
        <charset val="204"/>
      </rPr>
      <t xml:space="preserve"> 38.03.05 Бизнес-информатика</t>
    </r>
  </si>
  <si>
    <r>
      <t xml:space="preserve">Информация о количестве выпускников  в 2018 г. по образовательной программе
</t>
    </r>
    <r>
      <rPr>
        <b/>
        <u/>
        <sz val="10"/>
        <color theme="1"/>
        <rFont val="Times New Roman"/>
        <family val="1"/>
        <charset val="204"/>
      </rPr>
      <t xml:space="preserve"> 01.03.02 Прикладная математика и информатика</t>
    </r>
  </si>
  <si>
    <r>
      <t xml:space="preserve">Информация о количестве выпускников  в 2018 г. по образовательной программе
</t>
    </r>
    <r>
      <rPr>
        <b/>
        <u/>
        <sz val="10"/>
        <color theme="1"/>
        <rFont val="Times New Roman"/>
        <family val="1"/>
        <charset val="204"/>
      </rPr>
      <t xml:space="preserve"> 09.03.02 Информационные системы и технологии</t>
    </r>
  </si>
  <si>
    <r>
      <t xml:space="preserve">Информация о количестве выпускников  в 2018 г. по образовательной программе
</t>
    </r>
    <r>
      <rPr>
        <b/>
        <u/>
        <sz val="10"/>
        <color theme="1"/>
        <rFont val="Times New Roman"/>
        <family val="1"/>
        <charset val="204"/>
      </rPr>
      <t xml:space="preserve"> 09.03.01 Информатика и вычислительная техника</t>
    </r>
  </si>
  <si>
    <t xml:space="preserve"> Безопасность информационных систем и вычислительной техники</t>
  </si>
  <si>
    <r>
      <t xml:space="preserve">Информация о количестве выпускников  в 2018 г. по образовательной программе
</t>
    </r>
    <r>
      <rPr>
        <b/>
        <u/>
        <sz val="10"/>
        <color theme="1"/>
        <rFont val="Times New Roman"/>
        <family val="1"/>
        <charset val="204"/>
      </rPr>
      <t xml:space="preserve"> 02.03.03 Математическое обеспечение и администрирование информационных систем</t>
    </r>
  </si>
  <si>
    <r>
      <t xml:space="preserve">Информация о количестве выпускников  в 2018 г. по образовательной программе
</t>
    </r>
    <r>
      <rPr>
        <b/>
        <u/>
        <sz val="10"/>
        <color theme="1"/>
        <rFont val="Times New Roman"/>
        <family val="1"/>
        <charset val="204"/>
      </rPr>
      <t xml:space="preserve"> 09.04.03 Прикладная информатика</t>
    </r>
  </si>
  <si>
    <r>
      <t xml:space="preserve">Информация о количестве выпускников  в 2018 г. по образовательной программе
</t>
    </r>
    <r>
      <rPr>
        <b/>
        <u/>
        <sz val="10"/>
        <color theme="1"/>
        <rFont val="Times New Roman"/>
        <family val="1"/>
        <charset val="204"/>
      </rPr>
      <t xml:space="preserve"> 09.04.02 Информационные системы и технологии</t>
    </r>
  </si>
  <si>
    <r>
      <t xml:space="preserve">Информация о количестве выпускников  в 2018 г. по образовательной программе
</t>
    </r>
    <r>
      <rPr>
        <b/>
        <u/>
        <sz val="10"/>
        <color theme="1"/>
        <rFont val="Times New Roman"/>
        <family val="1"/>
        <charset val="204"/>
      </rPr>
      <t>09.06.01 Информатика и вычислительная техника</t>
    </r>
  </si>
  <si>
    <t>Математическое моделирование, численные методы и комплексы программ</t>
  </si>
  <si>
    <t>Системный анализ, управление и обработка информации</t>
  </si>
  <si>
    <r>
      <t>Информация о трудоустройстве выпускников по направлению подготовки
 ____</t>
    </r>
    <r>
      <rPr>
        <b/>
        <u/>
        <sz val="11"/>
        <color theme="1"/>
        <rFont val="Times New Roman"/>
        <family val="1"/>
        <charset val="204"/>
      </rPr>
      <t>09.06.01 Информатика и вычислительная техника</t>
    </r>
    <r>
      <rPr>
        <b/>
        <sz val="11"/>
        <color theme="1"/>
        <rFont val="Times New Roman"/>
        <family val="1"/>
        <charset val="204"/>
      </rPr>
      <t>_____</t>
    </r>
  </si>
  <si>
    <t>Информационные системы и инженерно-компьютерные технологии</t>
  </si>
  <si>
    <t xml:space="preserve">1С Предприятие 8.3
Adobe Reader 11
DJVU Reader
MS Office 2016
MS SQL Management Studio 2017
MS Visual Studio 2017
Notepad++
SWI-Prolog
Браузеры (Chrome)
Консультант +
Гарант студент
Bpwin 7.3
Erwin 7.3
StarUML
Statistica 13
Codegear С++Builder 2009
Embarcadero RAD Studio XE5
Mathcad 15
Project Expert </t>
  </si>
  <si>
    <t>Современные проблемы прикладной математики и информатики
Теория оптических и опто-электронных систем (процессы преобразования и обработки оптических сигналов)</t>
  </si>
  <si>
    <t>Логика и методология науки
Системная инженерия
Специальные главы математики
Проектирование, внедрение и эксплуатация средств и систем защиты информации</t>
  </si>
  <si>
    <t>Adobe Reader 11
MS Office 2016 
Браузеры (Chrome, FireFox)
Консультант +
Гарант студент
Bpwin 7.3
Erwin 7.3 
StarUML
Anaconda
Arduino</t>
  </si>
  <si>
    <t>Методы исследования и моделирования информационных процессов и технологий
Оптимизация управления
Использование информационных технологий в реинжиниринге бизнес-процессов
Методы и средства защиты информации в системах электронного документооборота
Управление информационными рисками
Методы управления проектами информационных систем
Управлениеинформационной безопасностью
Разработка политики информационной безопасности
Проектирование, внедрение и эксплуатация средств и систем защиты информации
Системная инженерия</t>
  </si>
  <si>
    <t>Логика и методология науки
Методы исследования и моделирования информационных процессов и технологий
Системная инженерия
Специальные главы математики
Планирование и организация разработки информационных систем
Теория систем и системный анализ
Методы защиты информации в телекоммуникационных системах</t>
  </si>
  <si>
    <t>Прикладная теория цифровых автоматов
Проектирование цифровых устройств информационных и телекоммуникационных систем
Системы приема и передачи информации
Прикладные пакеты программ обработки сигналов
Планирование и организация разработки информационных систем
Программное обеспечение встроенных систем
Системная инженерия</t>
  </si>
  <si>
    <t>1С Предприятие 8.3
Adobe Reader 11
MS Office 2016 
MS SQL 
Браузеры (Chromex)
Консультант +
Гарант студент
Bpwin 7.3
Erwin 7.3 
StarUML
Mathcad 15
Project Expert</t>
  </si>
  <si>
    <t>Управление эффективностью бизнеса
Сетевая экономика</t>
  </si>
  <si>
    <t>Установка для изучения внешнего фотоэффекта ФПК-10
Установка для проведения лабораторной работы "Изучение интерференционной схемы "колец Ньютона" ФПВ-05-2-2
Осцилограф
Мультиметр
Adobe Photoshop  CC 2018
Adobe Premiere Pro CC 2018 
Autodesk 3ds Max 2016
Adobe Reader 11
DJVU Reader
MS Office 2016 SP3 (2010)
MS SQL Management Studio 2017
MS Visual Studio 2017
Notepad++ 
SWI-Prolog
Браузеры (Chrome)
Консультант +
Гарант студент
Statistica 13.3
С++Builder 2009
Mathcad 15
Mathematica 9
Arduino</t>
  </si>
  <si>
    <t>Информатика
Архитектура компьютеров
Комплексный анализ
Теория вероятностей
Математическая статистика
Операционные системы
Базы данных
Вычислительные системы и параллельная обработка данных
Методы оптимизации
Исследование операций
Распределенные информационные системы
Программная инженерия
Алгебра и геометрия
Численные методы</t>
  </si>
  <si>
    <t>Языки и методы программирования
Практикум по программированию
Объектно-ориентированное программирование
Разработка Windows приложений с помощью API функций
Системы программирования</t>
  </si>
  <si>
    <t>Физическая культура и спорт
Физкультурно-оздоровительные технологии</t>
  </si>
  <si>
    <r>
      <t xml:space="preserve">Учебный корпус на </t>
    </r>
    <r>
      <rPr>
        <sz val="11"/>
        <rFont val="Times New Roman"/>
        <family val="1"/>
        <charset val="204"/>
      </rPr>
      <t xml:space="preserve">
«Авиамоторной»</t>
    </r>
  </si>
  <si>
    <t>Установка для изучения внешнего фотоэффекта ФПК-10
Установка для проведения лабораторной работы "Изучение интерференционной схемы "колец Ньютона" ФПВ-05-2-2
Осцилограф
Мультиметр
Adobe Reader 11
DJVU Reader
MS Office 2016 
MS SQL Management Studio 2014 R2 SP1
MS Visual Studio 2017
Notepad++
SWI-Prolog
Браузеры (Chrome)
Консультант +
Гарант студент
Statistica 13
С++Builder 2009
Mathcad 15
Mathematica 9 
Anaconda</t>
  </si>
  <si>
    <t>Информатика
Теория вероятностей и математическая статистика
Математическая логика
Архитектура вычислительных систем и компьютерных сетей
Базы данных
Вычислительный практикум
Технология разработки программного обеспечения
Теория формальных языков и трансляций
Системы реального времени
Администрирование информационных систем
Системы искусственного интеллекта</t>
  </si>
  <si>
    <t>Программирование
Структуры и алгоритмы компьютерной обработки данных
Архитектура вычислительных систем и компьютерных сетей
Технология разработки программного обеспечения
Разработка интернет-проектов
Параллельное программирование
Рекурсивно-логическое программирование
Программирование на платформе Microsoft. NET
Язык XML и его использование</t>
  </si>
  <si>
    <t>История
Иностранный язык
Социология
Экономика
Математический анализ
Алгебра и геометрия
Защита информации
Введение в профессию
Компьютерный английский
Философия
Дискретная математика
Информационная безопасность предприятия
Организационное и правовое обеспечение информационной безопасности
Дифференциальные уравнения
Иностранный язык профессионального общения
Аудит защиты информации
Правоведение
Метрология, стандартизация и сертификация
Международные и российские нормативные акты и стандарты по информационной безопасности
Применение электронной подписи в защищенном документообороте
Защита и обработка конфиденциальных документов</t>
  </si>
  <si>
    <t xml:space="preserve">Установка для изучения внешнего фотоэффекта ФПК-10
Установка для проведения лабораторной работы "Изучение интерференционной схемы "колец Ньютона" ФПВ-05-2-2
Осцилограф
Мультиметр
AutoCad 2016
Adobe Photoshop  CC 2018
Adobe Premiere Pro CC 2018 
Autodesk 3ds Max 2016
Adobe Reader 11
DJVU Reader
MS Office 2016 
MS SQL Management Studio 2017
MS Visual Studio 2017
Notepad++
SWI-Prolog
Браузеры (Chrome)
Консультант +
Гарант студент
Statistica 9
С++Builder 2009
Mathcad 15
Mathematica 9
AVR
</t>
  </si>
  <si>
    <t>Математическая логика и теория алгоритмов
Информатика
Теория вероятностей и математическая статистика
Программно-аппаратные средства защиты информации
Управление информационной безопасностью
Операционные системы
Вычислительная математика
Базы данных
Информационная безопасность автоматизированных систем
Инженерно-техническая защита информации
Электронный документооборот
Информационные технологии
Администрирование информационных систем
Электронно-вычислительные машины и периферийные устройства
Сети и телекоммуникации
Протоколы и интерфейсы информационных систем
Применение электронной подписи в защищенном документообороте
Защита и обработка конфиденциальных документов
Алгебра и геометрия</t>
  </si>
  <si>
    <t>История
Иностранный язык
Философия
Математический анализ
Введение в профессию
Дифференциальные уравнения
Перевод в сфере профессиональных коммуникаций
Компьютерный английский
Безопасность жизнедеятельности
Теория информационных процессов и систем
Архитектура информационных систем
Теория информации
Теория принятия решений
Технологии обработки информации
Распределенные информационные системы
Безопасность информационных систем и сетей
Космические информационные технологии
Интеллектуальные системы и технологии
Алгебра и геометрия
Вычислительная математика
Дискретная математика
Вероятность и статистика</t>
  </si>
  <si>
    <t>Установка для изучения внешнего фотоэффекта ФПК-10
Установка для проведения лабораторной работы "Изучение интерференционной схемы "колец Ньютона" ФПВ-05-2-2
Осцилограф
Мультиметр 
Adobe Reader 11
DJVU Reader
MS Office 2016 
MS SQL Management Studio 2017
MS Visual Studio 2017
Notepad++ 
SWI-Prolog
Браузеры (Chrome)
Консультант +
Гарант студент
Mathcad 15
Mathematica 9
С++Builder 2009
Bpwin 7.3
Erwin 7.3 
StarUML
Anaconda
Arduino</t>
  </si>
  <si>
    <t>Информатика
Информационные технологии
Математическая логика и теория алгоритмов
Управление информационными ресурсами и проектами
Архитектура информационных систем
Управление данными
Инструментальные средства информационных систем
Инфокоммуникационные системы и сети
Технологии обработки информации
Распределенные информационные системы
Администрирование информационных систем и сетей
Инструментальные средства информационных систем</t>
  </si>
  <si>
    <t>Технологии программирования
Методы и средства проектирования информационных систем и технологий
Проектирование телекоммуникационных систем и сетей</t>
  </si>
  <si>
    <r>
      <t xml:space="preserve">Учебный корпус на </t>
    </r>
    <r>
      <rPr>
        <sz val="11"/>
        <rFont val="Times New Roman"/>
        <family val="1"/>
        <charset val="204"/>
      </rPr>
      <t>«Авиамоторной»</t>
    </r>
  </si>
  <si>
    <t xml:space="preserve">Установка для изучения внешнего фотоэффекта ФПК-10
Установка для проведения лабораторной работы "Изучение интерференционной схемы "колец Ньютона" ФПВ-05-2-2
Осцилограф
Мультиметр
MS Visual Studio 2017
Notepad++
SWI-Prolog
С++Builder 2009
Statistica 13.3
1С Предприятие 8
Adobe Reader 11
DJVU Reader
MS Office 2016
Microsoft Office Visio 2016 
MS SQL Management Studio 17
Браузеры (Chrome)
Консультант +
Гарант студент
Bpwin 7.3
Erwin 7.3 
StarUML
</t>
  </si>
  <si>
    <t>Математическая логика и дискретная математика
Информатика и программирование
Вычислительные системы, сети и телекоммуникации
Информационные системы и технологии
Визуальное программирование
Теория вероятностей и математическая статистика
Теория систем и системный анализ
Операционные системы
Программная инженерия
Базы данных
Теория алгоритмов
Управление информационными системами
Проектирование информационных систем
Проектный практикум
Эконометрика
Информационные технологии в управлении
Предметно-ориентированные экономические и информационные системы
Электронный документооборот
Методика проведения научно-исследовательских и опытно-конструкторских работ
Системная архитектура
Корпоративные информационные системы
Внедрение информационных систем</t>
  </si>
  <si>
    <t>Физика
Методика проведения научно-исследовательских и опытно-конструкторских работ</t>
  </si>
  <si>
    <t>Учебный корпус на «Авиамоторной»</t>
  </si>
  <si>
    <t xml:space="preserve">1С Предприятие 8.3
Adobe Reader 11
DJVU Reader
MS Office 2016 
Microsoft Office Visio 2016
MS SQL Management Studio 2017
MS Visual Studio 2017
Notepad++ 
SWI-Prolog
Браузеры (Chrome)
Консультант +
Гарант студент
Bpwin 7.3
Erwin 7.3
StarUML
Statistica 9
С++Builder 2009
Mathcad 15
Project Expert
</t>
  </si>
  <si>
    <t>Базы данных
Базы данных (практикум)
Методы разработки и анализа алгоритмов
Автоматизация учета на предприятии
Теория вероятностей и математическая статистика
Вычислительные системы, сети, телекоммуникации
Рынки информационно-коммуникационных технологий и организация продаж
Управление ИТ-сервисами и контентом
Стандартизация, сертификация и управление качеством программного обеспечения
Проектирование информационных систем
Информационные системы и информационные технологии в управлении бизнесом
Распределенные системы
Бизнес-планирование
Информационные системы управления производственной компанией
Хранилища данных
Моделирование бизнес-процессов (практикум)
Информационные системы управления документооборотом
Системы поддержки принятия решений
Управление жизненным циклом информационных систем
Электронный бизнес
Методы оптимизации
Реинжиниринг бизнес-процессов
Предметно-ориентированные экономические информационные системы</t>
  </si>
  <si>
    <t>Исследование операций
Моделирование бизнес-процессов
Имитационное моделирование</t>
  </si>
  <si>
    <t>Физическая культура и спорт; Прикладная физическая культура (элективный модуль): Физкультурно-оздоровительные технологии; Спортивная подготовка</t>
  </si>
  <si>
    <t>Системы программирования; Структуры и алгоритмы компьютерной обработки данных; Программная инженерия; Технология разработки программного обеспечения</t>
  </si>
  <si>
    <t>Иностранный язык; Компьютерный английский; Иностранный язык профессионального общения; Второй иностранный язык</t>
  </si>
  <si>
    <t>Лихачева Эльвира Валерьевна</t>
  </si>
  <si>
    <t>доцент кафедры общей психологии и психологии труда</t>
  </si>
  <si>
    <t>Педагог-психолог, учитель начальных курсов, учитель начальных классов</t>
  </si>
  <si>
    <t>Педагогика и методика начального образования</t>
  </si>
  <si>
    <t>ФГБОУ ВПО «Московский педагогический государственный университет», программа «Методика преподавания жизненной навигации», 2016 г., 72 ч.</t>
  </si>
  <si>
    <t>Новикова Марина Михайловна</t>
  </si>
  <si>
    <t>заведующая кафедрой управления персоналом</t>
  </si>
  <si>
    <t>Инженер-конструктор-технолог</t>
  </si>
  <si>
    <t>кандидат социологических наук</t>
  </si>
  <si>
    <t>Конструирование и производство радиоэлектронной аппаратуры</t>
  </si>
  <si>
    <t>МГЦДО, Удостоверение о повышении квалификации «Кадровый аудит»</t>
  </si>
  <si>
    <t>Операционные системы; Имитационное моделирование; Интеллектуальные системы; Вычислительные системы и параллельная обработка данных</t>
  </si>
  <si>
    <t>научный руководитель института Информационных систем и инженерно-компьютерных технологий</t>
  </si>
  <si>
    <t>Математический анализ; Алгебра и геометрия; Введение в общую алгебру; Математические методы решения некорректно поставленных задач; Дискретная математика</t>
  </si>
  <si>
    <t>Организация образовательной деятельности по программам высшего образования в соответствии с ФГОС ВО и профессиональными стандартами 36 ч. 2018г. АНО ДПО "АБИТ"</t>
  </si>
  <si>
    <t>Организация образовательного процесса обучающихся с ограниченными возможностями здоровья в средних, средних профессиональных и высших учебных заведениях 72ч. 2018г. АНО ВО "Российский новый университет"; "Основы методов проверки качества материалов онлайн-курсов для преподавателей, отвечающих за подготовку материалов онлайн-курсов" 36ч. 2018г. ФГБОУ ВО "Российская академия народного хозяйства и государственной службы при Президенте Российской Федерации"</t>
  </si>
  <si>
    <t>Организация образовательной деятельности по программам высшего образования в соответствии с ФГОС ВО и профессиональными стандартами 36 ч. 2018г. АНО ДПО "АБИТ"; "Навыки работы с возможностями информационно-правового обеспечения ГАРАНТ" 72ч. 2017г.</t>
  </si>
  <si>
    <t>Проблемы дистанционного зондирования, распространения и дифракции радиоволн 24ч. 2017г. Муромский институт (филиал)ФГБУ Владимирский государственный университет имени Александра Григорьевича и Николая Григорьевича Столетлвых; "Прикладные вопросы формирования и обработки сигналов в радиолокации связи и акустики" 30ч. 2018г. Муромский институт (филиал)ФГБУ Владимирский государственный университет имени Александра Григорьевича и Николая Григорьевича Столетлвых</t>
  </si>
  <si>
    <t>НОУ ВПО «Российский новый университет», программа «Нормативнометодическое и информационномультимедийное обеспечение деятельности преподавателя», 72 ак.ч.</t>
  </si>
  <si>
    <t>программа «Нормативно-методическое и информационно-мультимедийное обеспечение деятельности преподавателя»</t>
  </si>
  <si>
    <t>Работа с элеронными системами поддержки учебного процесса АНО ВО Российский новый университет 26 ч. 2018г.; "Функционирование электронной образовательной среды вуза" 72 ч. 2017г.</t>
  </si>
  <si>
    <t>НОУ ВПО "ИГУПИТ" по программе: Инновационные технологии в преподавании дисциплин экономического профиля
72 часа</t>
  </si>
  <si>
    <t>Проблемы дистанционного зондирования,распространения и дифракции радиоволн 24ч. 2017г. Муромский институт (филиал) ФГБОУ ВО "Владимирский государственный университет имени Александра Григорьевича и Николая Григорьевича Столетовых"; "Технологии информационного общества" 16ч. 2018г. "Московский технический университет связи и информатики"</t>
  </si>
  <si>
    <t>Актуальные вопросы профессиональной деятельности научно-педагогическогоработника МГТУ им. Н. Э. Баумана 36ч. 2018г. ИСОТ МГТУ им. Н. Э. Баумана</t>
  </si>
  <si>
    <t>Основы работы в системе компьютерной алгебры Mathematica 72ч. 2018г. НОЧУ ДПО "Национальный Открытый Университет "ИНТУИТ"</t>
  </si>
  <si>
    <t>НОУ ВПО «Российский новый университет», программа «Нормативно-методическое и информационно-мультимедийное обеспечение деятельности преподавателя», 72 ч.; НОУ ВПО «Российский новый университет», программа «Применение дистанционных технологий в образовательном процессе», 72 ч.</t>
  </si>
  <si>
    <t>программа «Нормативно-методическое и
информационно-мультимедийное обеспечение деятельности
преподавателя», 72 ч.</t>
  </si>
  <si>
    <t xml:space="preserve">«Российский новый университет», программа «Нормативно-методическое и информационно-мультимедийное обеспечение деятельности преподавателя», 72 ч. </t>
  </si>
  <si>
    <t>Организация образовательного процесса обучающихся с ограниченными возможностями здоровья в средних, средних профессиональных и высших учебных заведениях 72ч. 2018г. АНО ВО "Российский новый университет"</t>
  </si>
  <si>
    <t>АНО ВО "Российский новый университет" по программе новые информационные технологии в образовании 16 часов 31.01.2018; "Применение технологий "1С" для развития компетенций цифровой экономики" 16ч. 2018г. ЧОУ ДПО "1С- Образование"</t>
  </si>
  <si>
    <t>НОУ ВПО «Российский новый университет», программа «Нормативнометодическое и информационномультимедийное обеспечение деятельности преподавателя», 72 ч.</t>
  </si>
  <si>
    <t>Домнина Милена Сергеевна</t>
  </si>
  <si>
    <t>Структуры и алгоритмы компьютерной обработки данных; Технология разработки программного обеспечения; Трансляция языков программирования</t>
  </si>
  <si>
    <t>Вычислительная математика; Теория вероятностей и математическая статистика</t>
  </si>
  <si>
    <t>НОУ ВПО "Московский социально-гуманитарный институт", по программе "Менеджмент в образовании" 2016 г., "Менеджмент в образовании" 2017г.</t>
  </si>
  <si>
    <t xml:space="preserve"> Программа «Нормативно-методическое и
информационно-мультимедийное обеспечение деятельности
преподавателя», 72 ак.ч.
Программа «Применение дистанционных технологий в
образовательном процессе», 72 ак.ч.</t>
  </si>
  <si>
    <t>Безопасность компьютерных систем и сетей 72ч. 2016г. Межрегиональный институт системной безопасности</t>
  </si>
  <si>
    <t>НОУ ВПО «Российский новый университет», программа «Нормативно-методическое и информационно-мультимедийное обеспечение деятельности преподавателя»,  72 ч.; НОУ ВПО «Российский новый университет», программа «Применение дистанционных технологий в образовательном процессе», 72 ч.</t>
  </si>
  <si>
    <t>Проблемы дистанционного зондирования,распространения и дифракции радиоволн 24ч. 2017г. Муромский институт (филиал) ФГБОУ ВО "Владимирский государственный университет имени Александра Григорьевича и Николая Григорьевича Столетовых"</t>
  </si>
  <si>
    <t>«Российский новый университет», программа «Нормативно-методическое и информационно-мультимедийное обеспечение деятельности преподавателя», 72 ч.</t>
  </si>
  <si>
    <t>Вычислительная математика; Теория информации</t>
  </si>
  <si>
    <t>Дискретная математика; Информатика</t>
  </si>
  <si>
    <t>Теория принятия решений; Системы поддержки принятия решений; Инструментальные средства информационных систем</t>
  </si>
  <si>
    <t>Администрирование информационных систем и сетей; Протоколы и интерфейсы информационных систем</t>
  </si>
  <si>
    <t>АНО ВО «Российский Новый Университет» По программе: «Применение дистанционных образовательных технологий в образовательномпро цессе» 72 ч.</t>
  </si>
  <si>
    <t xml:space="preserve">программа «Нормативно-методическое и информационно-мультимедийное обеспечение деятельности преподавателя», </t>
  </si>
  <si>
    <t xml:space="preserve">«Российский новый университет», программа «Нормативно-методическое и информационно-мультимедийное обеспечение деятельности преподавателя»,  72 ч. </t>
  </si>
  <si>
    <t>Профессиональная работа в "1С: Документооборот 8" 20ч. 2018г. ЧОУ ДПО "1С- Образование"</t>
  </si>
  <si>
    <t>Применение технологий 1С" для развития компетенций цифровой экономики" 16ч. 2018г. ЧОУ ДПО "1С- Образование"</t>
  </si>
  <si>
    <t>Администрирование информационных систем; Протоколы и интерфейсы информационных систем</t>
  </si>
  <si>
    <t>Абстрактная алгебра; Математический анализ</t>
  </si>
  <si>
    <t>Электронно-вычислительные машины и периферийные устройства; Электротехника, электроника и схемотехника</t>
  </si>
  <si>
    <t>НОУ ВПО "Московский социально-гуманитарный институт", по программе "Менеджмент в образовании" 2016 г. "Менеджмент в образовании" 2017г.</t>
  </si>
  <si>
    <t xml:space="preserve"> Программа «Нормативно-методическое и
информационно-мультимедийное обеспечение деятельности
преподавателя», 72 ак.ч.
Программа «Применение дистанционных технологий в
образовательном процессе»,  72 ак.ч.</t>
  </si>
  <si>
    <t>Операционные системы; Математическое и имитационное моделирование</t>
  </si>
  <si>
    <t>Иностранный язык; Второй иностранный язык</t>
  </si>
  <si>
    <t>Управление информационными системами; Предметно-ориентированные экономические и информационные системы; Развитие информационных рисков</t>
  </si>
  <si>
    <t>Численные методы; Теория вероятностей и математическая статистика</t>
  </si>
  <si>
    <t>Вычислительные системы, сети и телекоммуникации; Системная архитектура</t>
  </si>
  <si>
    <t>Информационные технологии в бизнесе; Внедрение информационных систем; Проектный практикум; Корпоративные информационные системы</t>
  </si>
  <si>
    <t>Исполнительный директор института экономики управления и финансов</t>
  </si>
  <si>
    <t xml:space="preserve">программа «Нормативно-методическое и информационно-мультимедийное обеспечение деятельности преподавателя» </t>
  </si>
  <si>
    <t xml:space="preserve">72 часа НОУ ВПО «Институт
государственного управления, права и инновационных
технологий» - «Инновационные технологии в преподавании
дисциплин экономического профиля» </t>
  </si>
  <si>
    <t>НОУ ВПО «Российский новый университет», программа «Нормативно-методическое и информационно-мультимедийное обеспечение деятельности преподавателя»,  72 ч.; НОУ ВПО «Российский новый университет», программа «Применение дистанционных технологий в образовательном процессе»,  72 ч.</t>
  </si>
  <si>
    <t>Удостоверение о повышении квалификации по дополнительной
профессиональной программе «Применение дистанционных
технологий в образовательном процессе» – 72 ч. – НОУ ВПО «РосНОУ»;
«Нормативнометодическое и информационномультимедийное
обеспечение деятельности преподавателя» (72 часа), РосНОУ</t>
  </si>
  <si>
    <t>Экономика фирмы; Микроэкономика</t>
  </si>
  <si>
    <t>Теория вероятностей и математическая статистика; Численные методы; Анализ данных</t>
  </si>
  <si>
    <t>Математический анализ; Дискретная математика</t>
  </si>
  <si>
    <t>Вычислительные системы, сети, телекоммуникации; Управление качеством информационного обеспечения бизнеса; Управление жизненным циклом информационных систем</t>
  </si>
  <si>
    <t>Эффективность ИТ; Информационные системы управления документооборотом; Управление ИТ-сервисами и контентом; Моделирование бизнес-процессов</t>
  </si>
  <si>
    <t>Архитектура предприятия; Электронный бизнес; Бизнес-планирование; Моделирование бизнес-процессов (практикум); Управление проектами;  Бизнес и инновации в среде информационно-коммуникационных технологий</t>
  </si>
  <si>
    <t>ФГБОУ ВПО «Московским государственным техническим
университетом им. Н.Э. Баумана», программа «Профилактика
аддиктивного поведения молодежи», 
«МПГУ», программа «Педагогическое образование: Вызовы XXI
Века», 16 ч.;</t>
  </si>
  <si>
    <t>"Нормативно-методическое и информационно-мультимедийное
обеспечение деятельности преподавателя" (72 часа), РосНОУ</t>
  </si>
  <si>
    <t>Удостоверение о повышении квалификации по дополнительной
профессиональной программе «Применение дистанционных
технологий в образовательном процессе» – 72 ч. –  НОУ ВПО «РосНОУ»;
«Нормативнометодическое и информационномультимедийное
обеспечение деятельности преподавателя» (72 часа), РосНОУ</t>
  </si>
  <si>
    <t>SWI-Prolog (LGPL)
С++Builder 2009 (20)
MS Visual Studio 2017 (80)
RAD Studio XE5 (40)
Arduino</t>
  </si>
  <si>
    <t>Mathematica 9 (20)
Notepad++ (GPL)
MS SQL Management Studio 2017
MS Office 2016 
DJVU Reader
Adobe Reader 11
Браузеры (IE, Chrome)
Adobe Photoshop CC 2018
Adobe Premiere Pro CC 2018
1С Предприятие 8.3  (20)
Anaconda</t>
  </si>
  <si>
    <t>Mathcad 15 (25) 
Mathematica 9 (20)
SWI-Prolog (LGPL)
С++Builder 2009 (20)
MS Visual Studio 2017 (80)
RAD Studio XE5 (40)</t>
  </si>
  <si>
    <t xml:space="preserve">Erwin 7.3 (15)
Bpwin 7.3 (15)
Adobe Reader 11
DJVU Reader
MS Office 2016 
MS SQL Management Studio 2017
Notepad++ (GPL)
SWI-Prolog (LGPL) 
Браузеры (IE, Chrome)
Statistica 6 (20) 13.3 (20)
Adobe Photoshop CC 2018
Adobe Premiere Pro CC 2018
Autodesk 3ds Max 2016 </t>
  </si>
  <si>
    <t>SWI-Prolog (LGPL)
С++Builder 2009 (20)
MS Visual Studio 2017 (80)
RAD Studio XE5 (40)
Erwin 7.3 (15)
Bpwin 7.3 (15)
StarUML (GPL)
ARIS 10 (99)</t>
  </si>
  <si>
    <t>MS Project 2016 
1С Предприятие 8.3 (20)</t>
  </si>
  <si>
    <t xml:space="preserve">Adobe Reader 11
DJVU Reader
MS Office 2016
MS SQL Management Studio 2017
Notepad++ (GPL)
SWI-Prolog (LGPL)
Браузеры (IE, Chrome)
Statistica 6 (20) 13.3 (20)
Mathcad 15 (20 
Adobe Photoshop CC 2018
Adobe Premiere Pro CC 2018
Autodesk 3ds Max 2016 </t>
  </si>
  <si>
    <t>Project Expert 7 Tutorial (16)
1С Предприятие 8.3  (20)</t>
  </si>
  <si>
    <t>Adobe Reader 11
DJVU Reader
MS Office 2016 
MS SQL Management Studio 2017
Notepad++ (GPL)
SWI-Prolog (LGPL)
Браузеры (IE, Chrome)
Statistica 6 (20) 13.3 (20)
Mathcad 15 (20) 
Adobe Photoshop CC 2018
Adobe Premiere Pro CC 2018
Autodesk 3ds Max 2016</t>
  </si>
  <si>
    <t>SWI-Prolog (LGPL)
С++Builder 2009 (10)
MS Visual Studio 2017 (80)
RAD Studio XE5 (40)
Arduino</t>
  </si>
  <si>
    <t>Mathcad 15 (25) 
Mathematica 9 (20)
Notepad++ (GPL)
MS SQL Management Studio 2017
AutoCad 2016 
Adobe Photoshop CC 2018
Adobe Premiere Pro CC 2018
Autodesk 3ds Max 2016 
MS Office 2016
DJVU Reader
Adobe Reader 11
Anaconda</t>
  </si>
  <si>
    <t>Mathcad 15 (20) 
Mathematica 9 (20)
Notepad++ (GPL)
MS SQL Management Studio 2017
MS Office 2016 
DJVU Reader
Adobe Reader 11
Браузеры (IE, Chrome)
Anaconda</t>
  </si>
  <si>
    <t>Mathcad 15 (20) 
Mathematica 9 (20)
SWI-Prolog (LGPL)
С++Builder 2009 (20)
MS Visual Studio 2017 (80)
RAD Studio XE5 (20)</t>
  </si>
  <si>
    <t>Adobe Reader 11
DJVU Reader
MS Office 2016
MS SQL Management Studio 2017
Notepad++  (GPL)
Браузеры (IE, Chrome)
Statistica 6 (20) 13.3 (20)
Adobe Photoshop CC 2018
Adobe Premiere Pro CC 2018
Autodesk 3ds Max 2016 
Anaconda</t>
  </si>
  <si>
    <t>Erwin 7.3 (15)
Bpwin 7.3 (15)
Adobe Reader 11
DJVU Reader
MS Office 2016
MS SQL Management Studio 2017
Notepad++ (GPL)
SWI-Prolog (LGPL)
Браузеры (IE, Chrome)
Statistica 6 (20) 13.3 (20)
Adobe Photoshop CC 2018
Adobe Premiere Pro CC 2018
Autodesk 3ds Max 2016</t>
  </si>
  <si>
    <t>MS Project 2016
1С Предприятие 8 (20)</t>
  </si>
  <si>
    <t xml:space="preserve">Adobe Reader 11
DJVU Reader
MS Office 2016 
MS SQL Management Studio 2017
Notepad++ (GPL)
SWI-Prolog (LGPL)
Браузеры (IE, Chrome)
Statistica 6 (20) 13.3 (20)
Mathcad 15 (20) 
Adobe Photoshop CC 2018
Adobe Premiere Pro CC 2018
Autodesk 3ds Max 2016 </t>
  </si>
  <si>
    <t>Интеллектуальные информационные системы; Нейронные сети</t>
  </si>
  <si>
    <t>Муромский институт ФГБОУ ВО "Владимирский государственный университет имени Александра Григорьевича и Николая Григорьевича Столетовых" по программе "Проблемы дистанционного зондирования, распространения и дифракции радиоволн", 2017г.</t>
  </si>
  <si>
    <t>Сетевая экономика; Проектирование систем электронных коммуникаций</t>
  </si>
  <si>
    <t>Системная инженерия; Программное обеспечение встроенных систем</t>
  </si>
  <si>
    <t>Информационных систем и  инженерно-компьютерных технологий</t>
  </si>
  <si>
    <r>
      <t>Численность обучающихся по образовательной программе _____</t>
    </r>
    <r>
      <rPr>
        <b/>
        <u/>
        <sz val="11"/>
        <color theme="1"/>
        <rFont val="Times New Roman"/>
        <family val="1"/>
        <charset val="204"/>
      </rPr>
      <t>13.03.02 «Электроэнергетика и электротехника»</t>
    </r>
    <r>
      <rPr>
        <b/>
        <sz val="11"/>
        <color theme="1"/>
        <rFont val="Times New Roman"/>
        <family val="1"/>
        <charset val="204"/>
      </rPr>
      <t>___</t>
    </r>
  </si>
  <si>
    <t>13.03.02</t>
  </si>
  <si>
    <t>Электрооборудование и электрохозяйство предприятий, организаций и учреждений</t>
  </si>
  <si>
    <r>
      <t>Сведения о студентах, перешедшим на ускоренное обучение и  обучающихся по индивидуальным планам по направлению подготовки ____</t>
    </r>
    <r>
      <rPr>
        <b/>
        <u/>
        <sz val="11"/>
        <color theme="1"/>
        <rFont val="Times New Roman"/>
        <family val="1"/>
        <charset val="204"/>
      </rPr>
      <t>13.03.02 «Электроэнергетика и электротехника»</t>
    </r>
    <r>
      <rPr>
        <b/>
        <sz val="11"/>
        <color theme="1"/>
        <rFont val="Times New Roman"/>
        <family val="1"/>
        <charset val="204"/>
      </rPr>
      <t>___</t>
    </r>
  </si>
  <si>
    <r>
      <t>Сведения о студентах, перешедшим на ускоренное обучение и  обучающихся по индивидуальным планам по направлению подготовки ____</t>
    </r>
    <r>
      <rPr>
        <b/>
        <u/>
        <sz val="11"/>
        <color theme="1"/>
        <rFont val="Times New Roman"/>
        <family val="1"/>
        <charset val="204"/>
      </rPr>
      <t>09.04.03 Прикладная информатика</t>
    </r>
    <r>
      <rPr>
        <b/>
        <sz val="11"/>
        <color theme="1"/>
        <rFont val="Times New Roman"/>
        <family val="1"/>
        <charset val="204"/>
      </rPr>
      <t>___</t>
    </r>
  </si>
  <si>
    <t>институт Информационных систем и  инженерно-компьютерных технологий</t>
  </si>
  <si>
    <t>Институт информационных систем и инженерно-компьютерных технологий</t>
  </si>
  <si>
    <t>кафедра Информационных систем в экономике и управлении</t>
  </si>
  <si>
    <t>Данные о публикационной активности в 2018 году</t>
  </si>
  <si>
    <t>С.Е.вечерская</t>
  </si>
  <si>
    <t>учебное пособие</t>
  </si>
  <si>
    <t>Постановка и алгоритм решения задачи оптимизации управления</t>
  </si>
  <si>
    <t>Российский новый университет. Москва, 2018.</t>
  </si>
  <si>
    <t>учебно-методическое пособие</t>
  </si>
  <si>
    <t>Системы управления эффективностью бизнеса российских компаний</t>
  </si>
  <si>
    <t>Учебно-методическое пособие / Казань, 2018.</t>
  </si>
  <si>
    <t>Болтнева А.А., Рыкунов Ян.И., Стратуца В.А., Вечерская С.Е.</t>
  </si>
  <si>
    <t>Применение методов оптимизации управления к логистическим процессам</t>
  </si>
  <si>
    <t>Вестник российского нового университета. Серия: сложные системы: модели, анализ и управление. 2018. № 1. С. 55-63.</t>
  </si>
  <si>
    <t>Перспективы внедрения технологий интернета вещей в агропромышленном комплексе</t>
  </si>
  <si>
    <t>IV международная конференция "Развитие науки в век информационных технологий". 2018. С 42-47</t>
  </si>
  <si>
    <t>Золотарев О.В., Шарнин М.М., Еромасова А., Тезадова Ф.М.</t>
  </si>
  <si>
    <t>Современные подходы к обработке многоязычных текстов, основанные на методах дистрибутивной семантики</t>
  </si>
  <si>
    <t>В сборнике: Труды международной научной конференции по физико-технической информатике CPT2018 2018. С. 43-47.</t>
  </si>
  <si>
    <t>Klimenko S., Khakimova A., Charnine M., Zolotarev O., Merkureva N.</t>
  </si>
  <si>
    <t>Semantic approach to visualization of research front of scientific papers using web-based 3D graphic</t>
  </si>
  <si>
    <t>В сборнике: Proceedings - Web3D 2018: 23rd International ACM Conference on 3D Web Technology 23, 3D Everywhere. 2018. С. a20.</t>
  </si>
  <si>
    <t>Учебно-методическое пособие / Москва, 2018.</t>
  </si>
  <si>
    <t>Шарнин М.М.,Хакимова А.Х., Золотарев О.В., Соколов Е.Г.</t>
  </si>
  <si>
    <t>Методы построения архитектуры идей при помощи многоязычных нейросетей на базе «Архитектора знаний КЕЙВЕН»</t>
  </si>
  <si>
    <t>В сборнике:  SCVRT2018 международная научная конференция московского физико-технического института (государственного университета) института физико-технической информатики труды Международной научной конференции. 2018. С. 212-220.</t>
  </si>
  <si>
    <t>Золотарев О.В. Шарнин М.М., Клименко С.В., Мацкевич А.Г.</t>
  </si>
  <si>
    <t>Исследование методов автоматического формирования ассоциативно-иерархического портрета предметной области</t>
  </si>
  <si>
    <t>Вестник российского нового университета. Серия: сложные системы: модели, анализ и управление. 2018. № 1. С. 91-96.</t>
  </si>
  <si>
    <t>Золотарев О.В., Шарнин М.М., Мацкевич А.Г.,Клименко С.В.</t>
  </si>
  <si>
    <t>Семантический подход к визуализации научных документов с использованием веб-графики 3D</t>
  </si>
  <si>
    <t>Вестник российского нового университета. Серия: сложные системы: модели, анализ и управление. 2018. № 2. С. 46-53.</t>
  </si>
  <si>
    <t>Charnine М., Kuznetsov Л., Zolotarev О.</t>
  </si>
  <si>
    <t>Multilingual Semantic Cyberspace of Scientific Papers Based on WebVR Technology</t>
  </si>
  <si>
    <t>Proceedings of the
CW 2018 : 2018 International Conference on CYBERWORLDS, p. 435-438. Singapur, 3-5 October</t>
  </si>
  <si>
    <t>Клименко И.С., Белова Н.А., Шарапова Л.В.</t>
  </si>
  <si>
    <t>К проблеме определения ценности информации в условиях информационного общества</t>
  </si>
  <si>
    <t xml:space="preserve">Вестник Российского нового университета. Серия: Сложные системы: модели, анализ и управление. 2018. № 2. С. 54-62. </t>
  </si>
  <si>
    <t>Клименко И.С., Шарапова Л.В.</t>
  </si>
  <si>
    <t>К проблеме формирования экономики знаний в условиях информационного общества</t>
  </si>
  <si>
    <t>В сборнике: Личность в информационно-образовательном пространстве: ответы на вызовы временисборник докладов Всероссийской научно-практической конференции. Российский новый университет. 2018. С. 234-243.</t>
  </si>
  <si>
    <t xml:space="preserve">Клименко И.С.  </t>
  </si>
  <si>
    <t>ИНТЕРФЕРЕНЦИЯ СПЕКЛ-ПОЛЕЙ</t>
  </si>
  <si>
    <t>Фотоника. 2018. Т. 12. № 1 (69). С. 118-131.</t>
  </si>
  <si>
    <t>Экология</t>
  </si>
  <si>
    <t>Система электронного докуметооборота (облачное решение)</t>
  </si>
  <si>
    <t>Ай Пи Эр Медиа. Саратов, 2018</t>
  </si>
  <si>
    <t>Кафедра Телекоммуникационных систем и информационной безопасности</t>
  </si>
  <si>
    <t>Место и роль современного информационно-образовательного пространства в реализации перспективных планов технологической модернизации России</t>
  </si>
  <si>
    <t>В сборнике: Личность в информационно-образовательном пространстве: ответы на вызовы временисборник докладов Всероссийской научно-практической конференции. Российский новый университет. 2018. С. 254-260.</t>
  </si>
  <si>
    <t>Агеев В.М., Плешанов А.Н., Поляков В.Т., Тюпиков К.Э., Чудновский А.Л., Чудновский Л.С.</t>
  </si>
  <si>
    <t>Низкоорбитальный космический регистратор молниевых разрядов</t>
  </si>
  <si>
    <t>Электромагнитные волны и электронные системы. 2018. Т. 23. № 2. С. 64-67.</t>
  </si>
  <si>
    <t>Конвергентные технологии в познании равновесных свойств кластеров</t>
  </si>
  <si>
    <r>
      <t>Современные информационные технологии и ИТ-образование</t>
    </r>
    <r>
      <rPr>
        <sz val="8"/>
        <rFont val="Tahoma"/>
        <family val="2"/>
        <charset val="204"/>
      </rPr>
      <t>. 2018. Т. 14. № 3. С. 578-585.</t>
    </r>
  </si>
  <si>
    <t>Проектирование сложной электронной системы на новых физических принципах</t>
  </si>
  <si>
    <t xml:space="preserve">Вестник Российского нового университета. Серия: Сложные системы: модели, анализ и управление. 2018. № 4. С. 108-118. 0
</t>
  </si>
  <si>
    <t>Kutuza B.G., Bova Yu.I., Kryukovsky A.S., Stasevich V.I.</t>
  </si>
  <si>
    <t>FEATURES OF THE INFLUENCE OF THE EARTH'S IONOSPHERE ON THE P-BAND PROPAGATION</t>
  </si>
  <si>
    <t>В сборнике: PROCEEDINGS OF 12TH EUROPEAN CONFERENCE ON SYNTHETIC APERTURE RADAR, EUSAR 2018 2018. С. 806-809.</t>
  </si>
  <si>
    <t>Бова Ю.И., Крюковский А.С., Кутуза Б.Г., Лукин Д.С., Стасевич В.И.</t>
  </si>
  <si>
    <t>ИССЛЕДОВАНИЕ ВЛИЯНИЯ ИОНОСФЕРЫ НА РАСПРОСТРАНЕНИЕ ЭЛЕКТРОМАГНИТНЫХ ВОЛН P-ДИАПАЗОНА</t>
  </si>
  <si>
    <t>Физические основы приборостроения. 2018. Т. 7. № 1 (27). С. 54-61.</t>
  </si>
  <si>
    <t>ЧИСЛЕННОЕ МОДЕЛИРОВАНИЕ РАДИОСИГНАЛА В АНИЗОТРОПНОЙ СРЕДЕ С УЧЕТОМ ОТКЛОНЯЮЩЕГО ПОГЛОЩЕНИЯ МЕТОДОМ БИХАРАКТЕРИСТИК</t>
  </si>
  <si>
    <t>В сборнике: Проблемы военно-прикладной геофизики и контроля состояния природной средыМатериалы V Всероссийской научной конференции. 2018. С. 381-387.</t>
  </si>
  <si>
    <t>МАТЕМАТИЧЕСКОЕ МОДЕЛИРОВАНИЕ РАСПРОСТРАНЕНИЯ ЧАСТОТНО-МОДУЛИРОВАННЫХ ЭЛЕКТРОМАГНИТНЫХ ВОЛН В ИОНОСФЕРЕ ДЛЯ ЗАДАЧ РАДИОСВЯЗИ</t>
  </si>
  <si>
    <t>В сборнике: ТЕХНОЛОГИИ ИНФОРМАЦИОННОГО ОБЩЕСТВА Сборник трудов XII Международной отраслевой научно-технической конференции. 2018. С. 44-46.</t>
  </si>
  <si>
    <t>ПРИМЕНЕНИЕ ПРОСТРАНСТВЕННО-ВРЕМЕННОЙ БИХАРАКТЕРИСТИЧЕСКОЙ СИСТЕМЫ ДЛЯ ЧИСЛЕННОГО МОДЕЛИРОВАНИЯ РАСПРОСТРАНЕНИЯ РАДИОВОЛН В ИОНОСФЕРЕ С УЧЕТОМ ОТКЛОНЯЮЩЕГО ПОГЛОЩЕНИЯ</t>
  </si>
  <si>
    <t>В сборнике: Современные проблемы дистанционного зондирования, радиолокации, распространения и дифракции волн материалы II Всероссийской научной конференции по проблемам радиофизики и дистанционного зондирования сред, проводимой в рамках VIII Всероссийских Армандовских чтений. Муромский институт (филиал) ФГБОУ ВО "Владимирский государственный университет имени им. А.Г. и Н.Г. Столетовых". 2018. С. 79-93.</t>
  </si>
  <si>
    <t>АНАЛИЗ ВЛИЯНИЯ ИОНОСФЕРЫ ЗЕМЛИ НА РАСПРОСТРАНЕНИЕ РАДИОВОЛН P-ДИАПАЗОНА</t>
  </si>
  <si>
    <t>В сборнике: Современные проблемы дистанционного зондирования, радиолокации, распространения и дифракции волн материалы II Всероссийской научной конференции по проблемам радиофизики и дистанционного зондирования сред, проводимой в рамках VIII Всероссийских Армандовских чтений. Муромский институт (филиал) ФГБОУ ВО "Владимирский государственный университет имени им. А.Г. и Н.Г. Столетовых". 2018. С. 94-102.</t>
  </si>
  <si>
    <t>Kutuza B., Bova Y., Kryukovsky A., Stasevich V.</t>
  </si>
  <si>
    <t>В сборнике: Proceedings of the European Conference on Synthetic Aperture Radar, EUSAR 2018. С. 806-809.</t>
  </si>
  <si>
    <t>Бова Ю.И., Крюковский А.С., Кутуза Б.Г., Палкин Е.А.</t>
  </si>
  <si>
    <t>ВЛИЯНИЕ ИОНОСФЕРЫ ЗЕМЛИ НА ФАРАДЕЕВСКОЕ ВРАЩЕНИЕ ВЕКТОРА ПОЛЯРИЗАЦИИ РАДИОВОЛН В ВЫСОКОЧАСТОТНОМ ДИАПАЗОНЕ</t>
  </si>
  <si>
    <t>В сборнике: Радиолокация и радиосвязь Сборник трудов. 2018. С. 35-39.</t>
  </si>
  <si>
    <t>Крюковский А.С., Бова Ю.И.</t>
  </si>
  <si>
    <t>ПРОСТРАНСТВЕННО-ВРЕМЕННЫЕ КРАЕВЫЕ КАТАСТРОФЫ И РАВНОМЕРНЫЕ АСИМПТОТИЧЕСКИЕ РЕШЕНИЯ ВОЛНОВЫХ УРАВНЕНИЙ, ОПИСЫВАЮЩИЕ РАСПРОСТРАНЕНИЕ ВОЛН В ХОЛОДНОЙ ПЛАЗМЕ</t>
  </si>
  <si>
    <t>T-Comm: Телекоммуникации и транспорт. 2018. Т. 12. № 11. С. 34-42.</t>
  </si>
  <si>
    <t>T-Comm: Телекоммуникации и транспорт. 2018. Т. 12. № 12. С. 22-32.</t>
  </si>
  <si>
    <t>Труды Военно-космической академии им. А.Ф. Можайского. 2018. № 662. С. 26-32.</t>
  </si>
  <si>
    <t>ИССЛЕДОВАНИЕ ВЛИЯНИЯ ИОНОСФЕРЫ ЗЕМЛИ НА ФАРАДЕЕВСКОЕ ВРАЩЕНИЕ ВЕКТОРА ПОЛЯРИЗАЦИИ РАДИОВОЛН В ВЫСОКОЧАСТОТНОМ ДИАПАЗОНЕ</t>
  </si>
  <si>
    <r>
      <t>Вестник Российского нового университета. Серия: Сложные системы: модели, анализ и управление</t>
    </r>
    <r>
      <rPr>
        <sz val="8"/>
        <rFont val="Times New Roman"/>
        <family val="1"/>
        <charset val="204"/>
      </rPr>
      <t>. 2018. № 4. С. 19-27.</t>
    </r>
  </si>
  <si>
    <t>Крюковский А.С., Лукин Д.С.</t>
  </si>
  <si>
    <t>ЛОКАЛЬНЫЕ АСИМПТОТИКИ ВОЛНОВЫХ ПОЛЕЙ В ФОКАЛЬНЫХ ОБЛАСТЯХ ТИПА КАТАСТРОФ КОРАНГА ОДИН И ДВА</t>
  </si>
  <si>
    <t>Вестник Российского нового университета. Серия: Сложные системы: модели, анализ и управление. 2018. № 1. С. 5-17.</t>
  </si>
  <si>
    <t>ЛОКАЛЬНОЕ ОПРЕДЕЛЕНИЕ КОЭФФИЦИЕНТОВ УНИВЕРСАЛЬНОЙ ДЕФОРМАЦИИ КАТАСТРОФЫ А3</t>
  </si>
  <si>
    <t>Вестник Российского нового университета. Серия: Сложные системы: модели, анализ и управление. 2018. № 2. С. 5-10.</t>
  </si>
  <si>
    <t>Крюковский А.С., Лукин Д.С., Палкин Е.А., Растягаев Д.В.</t>
  </si>
  <si>
    <t>СТРУКТУРНО УСТОЙЧИВЫЕ ФОКУСИРОВКИ ЭЛЕКТРОМАГНИТНЫХ ПОЛЕЙ В ЗАДАЧАХ КОРОТКОВОЛНОВОЙ РАДИОЛОКАЦИИ И ИХ КЛАССИФИКАЦИЯ НА ОСНОВЕ ТЕОРИИ КАТАСТРОФ</t>
  </si>
  <si>
    <t>В сборнике: Проблемы военно-прикладной геофизики и контроля состояния природной средыМатериалы V Всероссийской научной конференции. 2018. С. 471-477.</t>
  </si>
  <si>
    <t>Крюковский А.С., Растягаев Д.В.</t>
  </si>
  <si>
    <t>ПРИМЕНЕНИЕ КОМПЬЮТЕРНОЙ МАТЕМАТИКИ КАК АЛЬТЕРНАТИВА ТРАДИЦИОННОМУ ПОДХОДУ К ИЗУЧЕНИЮ МАТЕМАТИЧЕСКИХ ДИСЦИПЛИН ДЛЯ СТУДЕНТОВ IT-НАПРАВЛЕНИЙ</t>
  </si>
  <si>
    <t>В сборнике: Человеческий капитал в формате цифровой экономики Международная научная конференция, посвященная 90-летию С.П. Капицы: сборник докладов. 2018. С. 296-304.</t>
  </si>
  <si>
    <t>Крюковский А.С., Хусамов Р.К.</t>
  </si>
  <si>
    <t>ЛОКАЛЬНОЕ ОПРЕДЕЛЕНИЕ ПАРАМЕТРОВ ВОЛНОВОЙ ФОКУСИРОВКИ КАТАСТРОФЫ ТИПА А3</t>
  </si>
  <si>
    <t>В сборнике: VI Всероссийская Микроволновая конференция Доклады. 2018. С. 165-169.</t>
  </si>
  <si>
    <t>Крюковский А.С., Растягаев Д.В., Михалёва Е.В.</t>
  </si>
  <si>
    <t>НЕОБХОДИМЫЕ И ДОСТАТОЧНЫЕ УСЛОВИЯ ОБРАЗОВАНИЯ ВОЛНОВЫХ КАТАСТРОФ КАСПОИДНОЙ СЕРИИ</t>
  </si>
  <si>
    <t>Вестник Российского нового университета. Серия: Сложные системы: модели, анализ и управление. 2018. № 3. С. 4-8.</t>
  </si>
  <si>
    <t>МАТЕМАТИЧЕСКАЯ МОДЕЛЬ ЗАДАЧИ БЕЗКАВИТАЦИОННОГО ТЕЧЕНИЯ ИДЕАЛЬНОЙ ЖИДКОСТИ ПРИ ЭЛЕКТРОХИМИЧЕСКОЙ ОБРАБОТКЕ МЕТАЛЛОВ</t>
  </si>
  <si>
    <t>В сборнике: Информационные технологии интеллектуальной поддержки принятия решений (ITIDS'2018) Труды VI Всероссийской конференции (с приглашением зарубежных ученых). 2018. С. 62-67.</t>
  </si>
  <si>
    <t>ДВУМЕРНАЯ ЗАДАЧА ОБ ЭЛЕКТРОХИМИЧЕСКОЙ ОБРАБОТКЕ МЕТАЛЛОВ С УЧЁТОМ КАВИТАЦИИ</t>
  </si>
  <si>
    <t>В сборнике: Современные проблемы физико-математических наук Материалы IV Всероссийской научно-практической конференции с международным участием: в 2 частях. Под общ. ред. Т.Н. Можаровой. 2018. С. 274-278.</t>
  </si>
  <si>
    <t>Информационных систем и инженерно-компьютерных технологий</t>
  </si>
  <si>
    <t>Данные о научно-исследовательских работах и инновационных разработках в 2018 году</t>
  </si>
  <si>
    <t>Математическое моделирование радиофизических явлений методами волновой теории катастроф.</t>
  </si>
  <si>
    <t>18-02-00544 А
7</t>
  </si>
  <si>
    <t>9/3 штатных работников</t>
  </si>
  <si>
    <t>Исследование и разработка лингво-статистических методов и алгоритмов автоматического формирования многоязычного ассоциативно-иерархического портрета предметной области для дополнения онтологий, определения значимых документов и перспективных направлений</t>
  </si>
  <si>
    <t>18-07-01111 А
7</t>
  </si>
  <si>
    <t>10/3 штатных работников</t>
  </si>
  <si>
    <t>Кафедра Информационные системы в экономике и управлении</t>
  </si>
  <si>
    <t>Данные о научно-исследовательской работе студентов и аспирантов  в 2018  учебном году</t>
  </si>
  <si>
    <r>
      <t>Выпускники аспирантуры, защитившие в отчетный период диссертации    Ф.И.О.,</t>
    </r>
    <r>
      <rPr>
        <b/>
        <sz val="8"/>
        <rFont val="Times New Roman"/>
        <family val="1"/>
        <charset val="204"/>
      </rPr>
      <t xml:space="preserve"> дата защиты,</t>
    </r>
    <r>
      <rPr>
        <b/>
        <sz val="8"/>
        <color theme="1"/>
        <rFont val="Times New Roman"/>
        <family val="1"/>
        <charset val="204"/>
      </rPr>
      <t xml:space="preserve"> Ф.И.О. научного руководителя</t>
    </r>
  </si>
  <si>
    <t>Малинецкий Г.Г.  (по договору гражданско-правового характера)</t>
  </si>
  <si>
    <t>Золотарев О.В. к.т.н., доцент (Штат)</t>
  </si>
  <si>
    <t>Кафедра Информационные технологии и естественнонаучные дисциплины</t>
  </si>
  <si>
    <r>
      <t>Выпускника аспирантуры, защитившие в отчетный период диссертации    Ф.И.О.</t>
    </r>
    <r>
      <rPr>
        <b/>
        <sz val="8"/>
        <rFont val="Times New Roman"/>
        <family val="1"/>
        <charset val="204"/>
      </rPr>
      <t>, дата защиты</t>
    </r>
    <r>
      <rPr>
        <b/>
        <sz val="8"/>
        <color theme="1"/>
        <rFont val="Times New Roman"/>
        <family val="1"/>
        <charset val="204"/>
      </rPr>
      <t>, Ф.И.О. научного руководителя</t>
    </r>
  </si>
  <si>
    <t>Гаджикулиев Тимур Артурович</t>
  </si>
  <si>
    <t>Олейников А.Я. д.т.н., профессор (по договору гражданско-правового характера)</t>
  </si>
  <si>
    <t xml:space="preserve">Кафедра Информационных систем в экономике и управлении </t>
  </si>
  <si>
    <t>Данные о научных и научно-методических мероприятиях, в которых участвовали сотрудники подразделения в 2018 году</t>
  </si>
  <si>
    <t>IV международная конференция "Развитие науки в век информационных технологий" 2018</t>
  </si>
  <si>
    <t xml:space="preserve">Вечерская С.Е. </t>
  </si>
  <si>
    <t>Международная научная конференция по физико-технической информатике CPT2018</t>
  </si>
  <si>
    <t>Международная научная конференция московского физико-технического института (государственного университета) института физико-технической информатики </t>
  </si>
  <si>
    <t>23rd International ACM Conference on 3D Web Technology 23</t>
  </si>
  <si>
    <t xml:space="preserve">Всероссийская научно-практическая конференция. </t>
  </si>
  <si>
    <t xml:space="preserve">Кафедра Телекоммуникационных систем и информационной безопасности </t>
  </si>
  <si>
    <t>Кафедра Информационных технологий и етественнонаучных дисциплин</t>
  </si>
  <si>
    <t>12TH EUROPEAN CONFERENCE ON SYNTHETIC APERTURE RADAR, EUSAR 2018</t>
  </si>
  <si>
    <t>Крюковский А.С., 
Бова Ю.И.,</t>
  </si>
  <si>
    <t> Проблемы военно-прикладной геофизики и контроля состояния природной среды  V Всероссийская научная конференция. 2018</t>
  </si>
  <si>
    <t>XII Международная отраслевая научно-техническая конференция. 2018.</t>
  </si>
  <si>
    <t xml:space="preserve">II Всероссийская научная конференция по проблемам радиофизики и дистанционного зондирования сред, проводимой в рамках VIII Всероссийских Армандовских чтений. </t>
  </si>
  <si>
    <t>VI Всероссийская конференция (с приглашением зарубежных ученых)
 Информационные технологии интеллектуальной поддержки принятия решений (ITIDS'2018) </t>
  </si>
  <si>
    <t xml:space="preserve">IV Всероссийская научно-практическая конференция с международным участием Современные проблемы физико-математических наук Материалы </t>
  </si>
  <si>
    <t xml:space="preserve">11-я Международная научно-техническая конференция. Акустооптические и радиолокационные методы измерений и обработки информации  </t>
  </si>
  <si>
    <t>29-25%</t>
  </si>
  <si>
    <t>48-41,6%</t>
  </si>
  <si>
    <t>7-8%</t>
  </si>
  <si>
    <t>24-28%</t>
  </si>
  <si>
    <t>51-59,3%</t>
  </si>
  <si>
    <t>4-4,7%</t>
  </si>
  <si>
    <t>10-20%</t>
  </si>
  <si>
    <t>7-14%</t>
  </si>
  <si>
    <t>8-16%</t>
  </si>
  <si>
    <t>25-50%</t>
  </si>
  <si>
    <t>4-7%</t>
  </si>
  <si>
    <t>13-22,8%</t>
  </si>
  <si>
    <t>10-17,5%</t>
  </si>
  <si>
    <t>11-6,3%</t>
  </si>
  <si>
    <t>40-22,7%</t>
  </si>
  <si>
    <t>112-63,6%</t>
  </si>
  <si>
    <t>13-7,4%</t>
  </si>
  <si>
    <t>2-18,2%</t>
  </si>
  <si>
    <t>6-54,5%</t>
  </si>
  <si>
    <t>3-27,3%</t>
  </si>
  <si>
    <t>0</t>
  </si>
  <si>
    <t>17-7%</t>
  </si>
  <si>
    <t>59-24,2%</t>
  </si>
  <si>
    <t>145-59,4%</t>
  </si>
  <si>
    <t>23-9,4%</t>
  </si>
  <si>
    <t>1-2,6%</t>
  </si>
  <si>
    <t>11-28,2%</t>
  </si>
  <si>
    <t>14-35,9%</t>
  </si>
  <si>
    <t>13-33,3%</t>
  </si>
  <si>
    <t>7-20%</t>
  </si>
  <si>
    <t>5-14,3%</t>
  </si>
  <si>
    <t>12-34,3%</t>
  </si>
  <si>
    <t>6-17,1%</t>
  </si>
  <si>
    <t>8-22,9%</t>
  </si>
  <si>
    <t>13-72,2%</t>
  </si>
  <si>
    <t>2-11,1%</t>
  </si>
  <si>
    <t>3-16,7%</t>
  </si>
  <si>
    <t>1-20%</t>
  </si>
  <si>
    <t>2-40%</t>
  </si>
  <si>
    <t>12-10,2%</t>
  </si>
  <si>
    <t>27-23,2%</t>
  </si>
  <si>
    <t>30-52,7%</t>
  </si>
  <si>
    <t>14-40%</t>
  </si>
  <si>
    <t>8-22,8%</t>
  </si>
  <si>
    <t>10-28,6%</t>
  </si>
  <si>
    <t>Формирование библиотечного фонда по образовательным программам</t>
  </si>
  <si>
    <t xml:space="preserve">Исполнительный директор                                                 </t>
  </si>
  <si>
    <t>О.Е. Матюнина</t>
  </si>
  <si>
    <t>старший научный сотрудник, доцент, к.ф.-м.н
Кутуза Игорь Борисович</t>
  </si>
  <si>
    <r>
      <t xml:space="preserve">Сведения о движении контингента студентов по направлению подготовки </t>
    </r>
    <r>
      <rPr>
        <b/>
        <u/>
        <sz val="11"/>
        <color indexed="8"/>
        <rFont val="Times New Roman"/>
        <family val="1"/>
        <charset val="204"/>
      </rPr>
      <t>Прикладная информатика</t>
    </r>
  </si>
  <si>
    <t>Численность студентов на 31.12.2018</t>
  </si>
  <si>
    <r>
      <t xml:space="preserve">Сведения о движении контингента студентов по направлению подготовки </t>
    </r>
    <r>
      <rPr>
        <b/>
        <u/>
        <sz val="11"/>
        <color indexed="8"/>
        <rFont val="Times New Roman"/>
        <family val="1"/>
        <charset val="204"/>
      </rPr>
      <t>Бизнес-информатика</t>
    </r>
  </si>
  <si>
    <r>
      <t xml:space="preserve">Сведения о движении контингента студентов по направлению подготовки </t>
    </r>
    <r>
      <rPr>
        <b/>
        <u/>
        <sz val="11"/>
        <color indexed="8"/>
        <rFont val="Times New Roman"/>
        <family val="1"/>
        <charset val="204"/>
      </rPr>
      <t>Прикладная математика и информатика</t>
    </r>
  </si>
  <si>
    <r>
      <t xml:space="preserve">Сведения о движении контингента студентов по направлению подготовки </t>
    </r>
    <r>
      <rPr>
        <b/>
        <u/>
        <sz val="11"/>
        <color indexed="8"/>
        <rFont val="Times New Roman"/>
        <family val="1"/>
        <charset val="204"/>
      </rPr>
      <t>Информационные системы и технологии</t>
    </r>
  </si>
  <si>
    <r>
      <t xml:space="preserve">Сведения о движении контингента студентов по направлению подготовки </t>
    </r>
    <r>
      <rPr>
        <b/>
        <u/>
        <sz val="11"/>
        <color indexed="8"/>
        <rFont val="Times New Roman"/>
        <family val="1"/>
        <charset val="204"/>
      </rPr>
      <t>Информатика и вычислительная техника</t>
    </r>
  </si>
  <si>
    <r>
      <t xml:space="preserve">Сведения о движении контингента студентов по направлению подготовки 
</t>
    </r>
    <r>
      <rPr>
        <b/>
        <u/>
        <sz val="11"/>
        <color indexed="8"/>
        <rFont val="Times New Roman"/>
        <family val="1"/>
        <charset val="204"/>
      </rPr>
      <t>Математическое обеспечение и администрирование информационных систем</t>
    </r>
  </si>
  <si>
    <r>
      <t xml:space="preserve">Сведения об итоговой государственной аттестации по образовательной программе </t>
    </r>
    <r>
      <rPr>
        <b/>
        <u/>
        <sz val="11"/>
        <color indexed="8"/>
        <rFont val="Times New Roman"/>
        <family val="1"/>
        <charset val="204"/>
      </rPr>
      <t>09.03.03 Прикладная информатика</t>
    </r>
  </si>
  <si>
    <r>
      <t xml:space="preserve">Сведения об итоговой государственной аттестации по образовательной программе </t>
    </r>
    <r>
      <rPr>
        <b/>
        <u/>
        <sz val="11"/>
        <color indexed="8"/>
        <rFont val="Times New Roman"/>
        <family val="1"/>
        <charset val="204"/>
      </rPr>
      <t>38.03.05 Бизнес-информатика</t>
    </r>
  </si>
  <si>
    <r>
      <t xml:space="preserve">Сведения об итоговой государственной аттестации по образовательной программе </t>
    </r>
    <r>
      <rPr>
        <b/>
        <u/>
        <sz val="11"/>
        <color indexed="8"/>
        <rFont val="Times New Roman"/>
        <family val="1"/>
        <charset val="204"/>
      </rPr>
      <t>01.03.02 Прикладная математика и информатика</t>
    </r>
  </si>
  <si>
    <r>
      <t xml:space="preserve">Сведения об итоговой государственной аттестации по образовательной программе </t>
    </r>
    <r>
      <rPr>
        <b/>
        <u/>
        <sz val="11"/>
        <color indexed="8"/>
        <rFont val="Times New Roman"/>
        <family val="1"/>
        <charset val="204"/>
      </rPr>
      <t>09.03.02 Информационные системы и технологии</t>
    </r>
  </si>
  <si>
    <r>
      <t xml:space="preserve">Сведения об итоговой государственной аттестации по образовательной программе </t>
    </r>
    <r>
      <rPr>
        <b/>
        <u/>
        <sz val="11"/>
        <color indexed="8"/>
        <rFont val="Times New Roman"/>
        <family val="1"/>
        <charset val="204"/>
      </rPr>
      <t>09.03.01 Информатика и вычислительная техника</t>
    </r>
  </si>
  <si>
    <r>
      <t xml:space="preserve">Сведения об итоговой государственной аттестации по образовательной программе 
</t>
    </r>
    <r>
      <rPr>
        <b/>
        <u/>
        <sz val="11"/>
        <color indexed="8"/>
        <rFont val="Times New Roman"/>
        <family val="1"/>
        <charset val="204"/>
      </rPr>
      <t>02.03.03 Математическое обеспечение и администрирование информационных систем</t>
    </r>
  </si>
  <si>
    <r>
      <t xml:space="preserve">Сведения об итоговой государственной аттестации по образовательной программе </t>
    </r>
    <r>
      <rPr>
        <b/>
        <u/>
        <sz val="11"/>
        <color indexed="8"/>
        <rFont val="Times New Roman"/>
        <family val="1"/>
        <charset val="204"/>
      </rPr>
      <t>09.04.03 Прикладная информатика</t>
    </r>
  </si>
  <si>
    <r>
      <t xml:space="preserve">Сведения об итоговой государственной аттестации по образовательной программе </t>
    </r>
    <r>
      <rPr>
        <b/>
        <u/>
        <sz val="11"/>
        <color indexed="8"/>
        <rFont val="Times New Roman"/>
        <family val="1"/>
        <charset val="204"/>
      </rPr>
      <t>09.04.02 Информационные системы и технологии</t>
    </r>
  </si>
  <si>
    <r>
      <t xml:space="preserve">Сведения об итоговой государственной аттестации по образовательной программе </t>
    </r>
    <r>
      <rPr>
        <b/>
        <u/>
        <sz val="11"/>
        <rFont val="Times New Roman"/>
        <family val="1"/>
        <charset val="204"/>
      </rPr>
      <t>09.06.01 Информатика и вычислительная техника</t>
    </r>
  </si>
  <si>
    <t>Институт информационных систем инженерно-компьютерных технологий</t>
  </si>
  <si>
    <r>
      <t xml:space="preserve">Анализ отзывов о выпускниках по направлению подготовки 
</t>
    </r>
    <r>
      <rPr>
        <b/>
        <u/>
        <sz val="11"/>
        <color indexed="8"/>
        <rFont val="Times New Roman"/>
        <family val="1"/>
        <charset val="204"/>
      </rPr>
      <t>09.03.03 Прикладная информатика</t>
    </r>
  </si>
  <si>
    <r>
      <t xml:space="preserve">Анализ отзывов о выпускниках по направлению подготовки 
</t>
    </r>
    <r>
      <rPr>
        <b/>
        <u/>
        <sz val="11"/>
        <color indexed="8"/>
        <rFont val="Times New Roman"/>
        <family val="1"/>
        <charset val="204"/>
      </rPr>
      <t xml:space="preserve"> 38.03.05 Бизнес-информатика</t>
    </r>
  </si>
  <si>
    <r>
      <t xml:space="preserve">Анализ отзывов о выпускниках по направлению подготовки 
</t>
    </r>
    <r>
      <rPr>
        <b/>
        <u/>
        <sz val="11"/>
        <color indexed="8"/>
        <rFont val="Times New Roman"/>
        <family val="1"/>
        <charset val="204"/>
      </rPr>
      <t xml:space="preserve"> 01.03.02 Прикладная математика и информатика</t>
    </r>
  </si>
  <si>
    <r>
      <t xml:space="preserve">Анализ отзывов о выпускниках по направлению подготовки 
</t>
    </r>
    <r>
      <rPr>
        <b/>
        <u/>
        <sz val="11"/>
        <color indexed="8"/>
        <rFont val="Times New Roman"/>
        <family val="1"/>
        <charset val="204"/>
      </rPr>
      <t xml:space="preserve"> 09.03.02 Информационные системы и технологии</t>
    </r>
  </si>
  <si>
    <r>
      <t xml:space="preserve">Анализ отзывов о выпускниках по направлению подготовки 
</t>
    </r>
    <r>
      <rPr>
        <b/>
        <u/>
        <sz val="11"/>
        <color indexed="8"/>
        <rFont val="Times New Roman"/>
        <family val="1"/>
        <charset val="204"/>
      </rPr>
      <t>09.03.01 Информатика и вычислительная техника</t>
    </r>
  </si>
  <si>
    <r>
      <t xml:space="preserve">Анализ отзывов о выпускниках по направлению подготовки 
</t>
    </r>
    <r>
      <rPr>
        <b/>
        <u/>
        <sz val="11"/>
        <color indexed="8"/>
        <rFont val="Times New Roman"/>
        <family val="1"/>
        <charset val="204"/>
      </rPr>
      <t xml:space="preserve"> 02.03.03 Математическое обеспечение и администрирование информационных систем</t>
    </r>
  </si>
  <si>
    <r>
      <t xml:space="preserve">Анализ отзывов о выпускниках по направлению подготовки 
</t>
    </r>
    <r>
      <rPr>
        <b/>
        <u/>
        <sz val="11"/>
        <color indexed="8"/>
        <rFont val="Times New Roman"/>
        <family val="1"/>
        <charset val="204"/>
      </rPr>
      <t>09.04.03 Прикладная информатика</t>
    </r>
  </si>
  <si>
    <r>
      <t xml:space="preserve">Анализ отзывов о выпускниках по направлению подготовки 
</t>
    </r>
    <r>
      <rPr>
        <b/>
        <u/>
        <sz val="11"/>
        <color indexed="8"/>
        <rFont val="Times New Roman"/>
        <family val="1"/>
        <charset val="204"/>
      </rPr>
      <t>09.04.02 Информационные системы и технологии</t>
    </r>
  </si>
  <si>
    <r>
      <t xml:space="preserve">Анализ отзывов о выпускниках по направлению подготовки 
</t>
    </r>
    <r>
      <rPr>
        <b/>
        <u/>
        <sz val="11"/>
        <color indexed="8"/>
        <rFont val="Times New Roman"/>
        <family val="1"/>
        <charset val="204"/>
      </rPr>
      <t>09.06.01 Информатика и вычислительная техника</t>
    </r>
  </si>
</sst>
</file>

<file path=xl/styles.xml><?xml version="1.0" encoding="utf-8"?>
<styleSheet xmlns="http://schemas.openxmlformats.org/spreadsheetml/2006/main">
  <fonts count="47">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sz val="10"/>
      <color theme="1"/>
      <name val="Calibri"/>
      <family val="2"/>
      <charset val="204"/>
      <scheme val="minor"/>
    </font>
    <font>
      <sz val="9"/>
      <color theme="1"/>
      <name val="Calibri"/>
      <family val="2"/>
      <charset val="204"/>
      <scheme val="minor"/>
    </font>
    <font>
      <sz val="9"/>
      <color theme="1"/>
      <name val="Times New Roman"/>
      <family val="1"/>
      <charset val="204"/>
    </font>
    <font>
      <b/>
      <sz val="11"/>
      <color theme="1"/>
      <name val="Times New Roman"/>
      <family val="1"/>
      <charset val="204"/>
    </font>
    <font>
      <b/>
      <sz val="10"/>
      <color theme="1"/>
      <name val="Times New Roman"/>
      <family val="1"/>
      <charset val="204"/>
    </font>
    <font>
      <b/>
      <sz val="8"/>
      <color theme="1"/>
      <name val="Times New Roman"/>
      <family val="1"/>
      <charset val="204"/>
    </font>
    <font>
      <sz val="12"/>
      <color theme="1"/>
      <name val="Times New Roman"/>
      <family val="1"/>
      <charset val="204"/>
    </font>
    <font>
      <sz val="11"/>
      <name val="Times New Roman"/>
      <family val="1"/>
      <charset val="204"/>
    </font>
    <font>
      <sz val="11"/>
      <color rgb="FFFF0000"/>
      <name val="Times New Roman"/>
      <family val="1"/>
      <charset val="204"/>
    </font>
    <font>
      <b/>
      <sz val="11"/>
      <name val="Times New Roman"/>
      <family val="1"/>
      <charset val="204"/>
    </font>
    <font>
      <sz val="10"/>
      <name val="Times New Roman"/>
      <family val="1"/>
      <charset val="204"/>
    </font>
    <font>
      <b/>
      <u/>
      <sz val="11"/>
      <color theme="1"/>
      <name val="Times New Roman"/>
      <family val="1"/>
      <charset val="204"/>
    </font>
    <font>
      <sz val="10"/>
      <color rgb="FF222222"/>
      <name val="Times New Roman"/>
      <family val="1"/>
      <charset val="204"/>
    </font>
    <font>
      <sz val="10"/>
      <name val="Arial Cyr"/>
      <charset val="204"/>
    </font>
    <font>
      <sz val="10"/>
      <name val="Arial"/>
      <family val="2"/>
      <charset val="204"/>
    </font>
    <font>
      <sz val="11"/>
      <color rgb="FF000000"/>
      <name val="Times New Roman"/>
      <family val="1"/>
      <charset val="204"/>
    </font>
    <font>
      <b/>
      <u/>
      <sz val="10"/>
      <color theme="1"/>
      <name val="Times New Roman"/>
      <family val="1"/>
      <charset val="204"/>
    </font>
    <font>
      <sz val="9"/>
      <name val="Times New Roman"/>
      <family val="1"/>
      <charset val="204"/>
    </font>
    <font>
      <u/>
      <sz val="9.35"/>
      <color theme="10"/>
      <name val="Calibri"/>
      <family val="2"/>
      <charset val="204"/>
    </font>
    <font>
      <u/>
      <sz val="9.35"/>
      <name val="Times New Roman"/>
      <family val="1"/>
      <charset val="204"/>
    </font>
    <font>
      <sz val="7"/>
      <name val="Times New Roman"/>
      <family val="1"/>
      <charset val="204"/>
    </font>
    <font>
      <b/>
      <sz val="10"/>
      <name val="Times New Roman"/>
      <family val="1"/>
      <charset val="204"/>
    </font>
    <font>
      <sz val="11"/>
      <name val="Calibri"/>
      <family val="2"/>
      <charset val="204"/>
      <scheme val="minor"/>
    </font>
    <font>
      <i/>
      <sz val="11"/>
      <name val="Times New Roman"/>
      <family val="1"/>
      <charset val="204"/>
    </font>
    <font>
      <sz val="8"/>
      <name val="Tahoma"/>
      <family val="2"/>
      <charset val="204"/>
    </font>
    <font>
      <sz val="8"/>
      <name val="Times New Roman"/>
      <family val="1"/>
      <charset val="204"/>
    </font>
    <font>
      <b/>
      <sz val="8"/>
      <name val="Times New Roman"/>
      <family val="1"/>
      <charset val="204"/>
    </font>
    <font>
      <sz val="10"/>
      <color indexed="8"/>
      <name val="Times New Roman"/>
      <family val="1"/>
      <charset val="204"/>
    </font>
    <font>
      <sz val="8"/>
      <color indexed="8"/>
      <name val="Times New Roman"/>
      <family val="1"/>
      <charset val="204"/>
    </font>
    <font>
      <b/>
      <sz val="11"/>
      <color indexed="8"/>
      <name val="Times New Roman"/>
      <family val="1"/>
      <charset val="204"/>
    </font>
    <font>
      <sz val="11"/>
      <color indexed="8"/>
      <name val="Times New Roman"/>
      <family val="1"/>
      <charset val="204"/>
    </font>
    <font>
      <sz val="9"/>
      <color indexed="8"/>
      <name val="Times New Roman"/>
      <family val="1"/>
      <charset val="204"/>
    </font>
    <font>
      <b/>
      <u/>
      <sz val="11"/>
      <color indexed="8"/>
      <name val="Times New Roman"/>
      <family val="1"/>
      <charset val="204"/>
    </font>
    <font>
      <b/>
      <sz val="9"/>
      <color indexed="8"/>
      <name val="Times New Roman"/>
      <family val="1"/>
      <charset val="204"/>
    </font>
    <font>
      <sz val="9"/>
      <color indexed="8"/>
      <name val="Calibri"/>
      <family val="2"/>
      <charset val="204"/>
    </font>
    <font>
      <b/>
      <sz val="12"/>
      <color indexed="8"/>
      <name val="Times New Roman"/>
      <family val="1"/>
      <charset val="204"/>
    </font>
    <font>
      <b/>
      <sz val="9"/>
      <color indexed="8"/>
      <name val="Calibri"/>
      <family val="2"/>
      <charset val="204"/>
    </font>
    <font>
      <sz val="12"/>
      <color indexed="8"/>
      <name val="Times New Roman"/>
      <family val="1"/>
      <charset val="204"/>
    </font>
    <font>
      <sz val="12"/>
      <name val="Times New Roman"/>
      <family val="1"/>
      <charset val="204"/>
    </font>
    <font>
      <b/>
      <sz val="12"/>
      <name val="Times New Roman"/>
      <family val="1"/>
      <charset val="204"/>
    </font>
    <font>
      <sz val="9"/>
      <name val="Calibri"/>
      <family val="2"/>
      <charset val="204"/>
    </font>
    <font>
      <b/>
      <u/>
      <sz val="1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16"/>
      </patternFill>
    </fill>
    <fill>
      <patternFill patternType="solid">
        <fgColor rgb="FFFFFFFF"/>
        <bgColor rgb="FF800000"/>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0" fontId="18" fillId="0" borderId="0"/>
    <xf numFmtId="0" fontId="19" fillId="0" borderId="0"/>
    <xf numFmtId="0" fontId="23" fillId="0" borderId="0" applyNumberFormat="0" applyFill="0" applyBorder="0" applyAlignment="0" applyProtection="0">
      <alignment vertical="top"/>
      <protection locked="0"/>
    </xf>
    <xf numFmtId="0" fontId="18" fillId="0" borderId="0"/>
  </cellStyleXfs>
  <cellXfs count="578">
    <xf numFmtId="0" fontId="0" fillId="0" borderId="0" xfId="0"/>
    <xf numFmtId="0" fontId="2" fillId="0" borderId="0" xfId="0" applyFont="1"/>
    <xf numFmtId="0" fontId="1" fillId="0" borderId="0" xfId="0" applyFont="1" applyAlignment="1">
      <alignment horizontal="center"/>
    </xf>
    <xf numFmtId="0" fontId="0" fillId="0" borderId="1" xfId="0" applyBorder="1"/>
    <xf numFmtId="0" fontId="3" fillId="0" borderId="1" xfId="0" applyFont="1" applyBorder="1"/>
    <xf numFmtId="0" fontId="5" fillId="0" borderId="0" xfId="0" applyFont="1" applyAlignment="1">
      <alignment horizontal="right"/>
    </xf>
    <xf numFmtId="0" fontId="2" fillId="0" borderId="1" xfId="0" applyFont="1" applyBorder="1"/>
    <xf numFmtId="0" fontId="3" fillId="0" borderId="0" xfId="0" applyFont="1"/>
    <xf numFmtId="0" fontId="0" fillId="0" borderId="0" xfId="0" applyFont="1"/>
    <xf numFmtId="0" fontId="6" fillId="0" borderId="0" xfId="0" applyFont="1" applyAlignment="1">
      <alignment horizontal="center"/>
    </xf>
    <xf numFmtId="0" fontId="5" fillId="0" borderId="0" xfId="0" applyFont="1" applyAlignment="1"/>
    <xf numFmtId="0" fontId="9" fillId="0" borderId="1" xfId="0" applyFont="1" applyBorder="1" applyAlignment="1">
      <alignment horizontal="justify" vertical="center" wrapText="1"/>
    </xf>
    <xf numFmtId="0" fontId="3" fillId="0" borderId="0" xfId="0" applyFont="1" applyBorder="1"/>
    <xf numFmtId="0" fontId="3" fillId="0" borderId="0" xfId="0" applyFont="1" applyBorder="1" applyAlignment="1">
      <alignment horizontal="left"/>
    </xf>
    <xf numFmtId="0" fontId="3" fillId="0" borderId="0" xfId="0" applyFont="1" applyAlignment="1">
      <alignment wrapText="1"/>
    </xf>
    <xf numFmtId="0" fontId="0" fillId="0" borderId="0" xfId="0" applyAlignment="1">
      <alignment horizontal="right"/>
    </xf>
    <xf numFmtId="0" fontId="3" fillId="0" borderId="0" xfId="0" applyFont="1" applyAlignment="1"/>
    <xf numFmtId="0" fontId="0" fillId="0" borderId="0" xfId="0" applyAlignment="1"/>
    <xf numFmtId="0" fontId="0" fillId="0" borderId="0" xfId="0" applyBorder="1" applyAlignment="1">
      <alignment wrapText="1"/>
    </xf>
    <xf numFmtId="0" fontId="0" fillId="0" borderId="0" xfId="0" applyAlignment="1">
      <alignment wrapText="1"/>
    </xf>
    <xf numFmtId="0" fontId="0" fillId="0" borderId="0" xfId="0" applyAlignment="1">
      <alignment horizontal="right" wrapText="1"/>
    </xf>
    <xf numFmtId="0" fontId="0" fillId="0" borderId="0" xfId="0" applyBorder="1"/>
    <xf numFmtId="0" fontId="2" fillId="0" borderId="1" xfId="0" applyFont="1" applyBorder="1" applyAlignment="1">
      <alignment horizontal="center" vertical="center"/>
    </xf>
    <xf numFmtId="0" fontId="0" fillId="0" borderId="1" xfId="0" applyFont="1" applyBorder="1"/>
    <xf numFmtId="0" fontId="3" fillId="0" borderId="0" xfId="0" applyFont="1" applyAlignment="1"/>
    <xf numFmtId="0" fontId="0" fillId="0" borderId="0" xfId="0" applyAlignment="1">
      <alignment wrapText="1"/>
    </xf>
    <xf numFmtId="0" fontId="7" fillId="0" borderId="0" xfId="0" applyFont="1" applyAlignment="1">
      <alignment horizontal="center" vertical="top" wrapText="1"/>
    </xf>
    <xf numFmtId="0" fontId="3" fillId="0" borderId="0" xfId="0" applyFont="1" applyAlignment="1"/>
    <xf numFmtId="0" fontId="0" fillId="0" borderId="0" xfId="0" applyAlignment="1">
      <alignment horizontal="right" wrapText="1"/>
    </xf>
    <xf numFmtId="0" fontId="2" fillId="0" borderId="1" xfId="0" applyFont="1" applyFill="1" applyBorder="1" applyAlignment="1">
      <alignment wrapText="1"/>
    </xf>
    <xf numFmtId="0" fontId="0" fillId="0" borderId="0" xfId="0" applyAlignment="1">
      <alignment horizontal="left" wrapText="1"/>
    </xf>
    <xf numFmtId="0" fontId="3" fillId="0" borderId="0" xfId="0" applyFont="1" applyAlignment="1">
      <alignment horizontal="left"/>
    </xf>
    <xf numFmtId="0" fontId="0" fillId="0" borderId="1" xfId="0"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10" fillId="0" borderId="1" xfId="0" applyFont="1" applyBorder="1" applyAlignment="1">
      <alignment vertical="center" wrapText="1"/>
    </xf>
    <xf numFmtId="0" fontId="9"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0" xfId="0" applyFont="1" applyAlignment="1"/>
    <xf numFmtId="0" fontId="12" fillId="2" borderId="1" xfId="0" applyFont="1" applyFill="1" applyBorder="1" applyAlignment="1">
      <alignment horizontal="center" vertical="center" wrapText="1" readingOrder="1"/>
    </xf>
    <xf numFmtId="0" fontId="2" fillId="0" borderId="0" xfId="0" applyFont="1" applyAlignment="1">
      <alignment wrapText="1"/>
    </xf>
    <xf numFmtId="0" fontId="1" fillId="0" borderId="0" xfId="0" applyFont="1" applyAlignment="1">
      <alignment horizontal="center"/>
    </xf>
    <xf numFmtId="0" fontId="0" fillId="0" borderId="1" xfId="0" applyBorder="1" applyAlignment="1">
      <alignment wrapText="1"/>
    </xf>
    <xf numFmtId="0" fontId="13" fillId="0" borderId="0" xfId="0" applyFont="1" applyAlignment="1"/>
    <xf numFmtId="0" fontId="12" fillId="0" borderId="0" xfId="0" applyFont="1" applyAlignment="1"/>
    <xf numFmtId="0" fontId="1" fillId="0" borderId="0" xfId="0" applyFont="1" applyAlignment="1">
      <alignment horizontal="center" vertical="center" wrapText="1"/>
    </xf>
    <xf numFmtId="0" fontId="0" fillId="0" borderId="0" xfId="0" applyBorder="1" applyAlignment="1"/>
    <xf numFmtId="0" fontId="3" fillId="0" borderId="0" xfId="0" applyFont="1" applyAlignment="1">
      <alignment horizontal="right"/>
    </xf>
    <xf numFmtId="0" fontId="2" fillId="0" borderId="0" xfId="0" applyFont="1" applyAlignment="1">
      <alignment horizontal="right"/>
    </xf>
    <xf numFmtId="0" fontId="8"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wrapText="1"/>
    </xf>
    <xf numFmtId="0" fontId="3" fillId="0" borderId="0" xfId="0" applyFont="1" applyAlignment="1"/>
    <xf numFmtId="0" fontId="0" fillId="0" borderId="0" xfId="0" applyAlignment="1">
      <alignment wrapText="1"/>
    </xf>
    <xf numFmtId="0" fontId="2" fillId="0" borderId="0" xfId="0" applyFont="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0" xfId="0" applyFont="1" applyBorder="1" applyAlignment="1">
      <alignment horizontal="center" vertical="center" wrapText="1"/>
    </xf>
    <xf numFmtId="0" fontId="2" fillId="0" borderId="0"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49" fontId="2" fillId="0" borderId="1" xfId="0" applyNumberFormat="1" applyFont="1" applyBorder="1" applyAlignment="1">
      <alignment vertical="center" wrapText="1"/>
    </xf>
    <xf numFmtId="0" fontId="2"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0" fillId="0" borderId="0" xfId="0" applyAlignment="1"/>
    <xf numFmtId="0" fontId="3" fillId="0" borderId="2" xfId="0" applyFont="1" applyBorder="1" applyAlignment="1">
      <alignment horizontal="center" vertical="center" wrapText="1"/>
    </xf>
    <xf numFmtId="0" fontId="0" fillId="0" borderId="0" xfId="0" applyAlignment="1">
      <alignment wrapText="1"/>
    </xf>
    <xf numFmtId="0" fontId="7" fillId="0" borderId="0" xfId="0" applyFont="1" applyAlignment="1">
      <alignment horizontal="center" vertical="top" wrapText="1"/>
    </xf>
    <xf numFmtId="0" fontId="2" fillId="0" borderId="1" xfId="0" applyFont="1" applyBorder="1" applyAlignment="1">
      <alignment wrapText="1"/>
    </xf>
    <xf numFmtId="0" fontId="9" fillId="0" borderId="1" xfId="0" applyFont="1" applyBorder="1" applyAlignment="1">
      <alignment horizontal="center" vertical="center" wrapText="1"/>
    </xf>
    <xf numFmtId="49" fontId="3" fillId="0" borderId="2" xfId="0" applyNumberFormat="1" applyFont="1" applyBorder="1" applyAlignment="1">
      <alignment vertical="center" wrapText="1"/>
    </xf>
    <xf numFmtId="0" fontId="3" fillId="0" borderId="2" xfId="0" applyFont="1" applyBorder="1" applyAlignment="1">
      <alignment vertical="center" wrapText="1"/>
    </xf>
    <xf numFmtId="49" fontId="3" fillId="0" borderId="9" xfId="0" applyNumberFormat="1" applyFont="1" applyBorder="1" applyAlignment="1">
      <alignment vertical="center" wrapText="1"/>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0" fillId="0" borderId="2" xfId="0" applyBorder="1" applyAlignment="1">
      <alignment wrapText="1"/>
    </xf>
    <xf numFmtId="0" fontId="0" fillId="0" borderId="9" xfId="0" applyBorder="1" applyAlignment="1">
      <alignment wrapText="1"/>
    </xf>
    <xf numFmtId="0" fontId="0" fillId="0" borderId="2" xfId="0" applyBorder="1"/>
    <xf numFmtId="0" fontId="0" fillId="0" borderId="9" xfId="0" applyBorder="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8" fillId="0" borderId="0" xfId="0" applyFont="1" applyAlignment="1">
      <alignment horizontal="center" wrapText="1"/>
    </xf>
    <xf numFmtId="0" fontId="3" fillId="0" borderId="1" xfId="0" applyFont="1" applyBorder="1" applyAlignment="1">
      <alignment horizontal="left" vertical="center" wrapText="1"/>
    </xf>
    <xf numFmtId="0" fontId="3" fillId="0" borderId="1" xfId="0" applyFont="1" applyBorder="1" applyAlignment="1">
      <alignment wrapText="1"/>
    </xf>
    <xf numFmtId="0" fontId="9" fillId="0" borderId="1" xfId="0" applyFont="1" applyBorder="1" applyAlignment="1">
      <alignment horizontal="center" vertical="center" wrapText="1"/>
    </xf>
    <xf numFmtId="0" fontId="3" fillId="0" borderId="0" xfId="0" applyFont="1" applyAlignment="1">
      <alignment horizontal="left"/>
    </xf>
    <xf numFmtId="0" fontId="3" fillId="0" borderId="1" xfId="0" applyFont="1" applyBorder="1" applyAlignment="1">
      <alignment horizontal="center" vertical="center" wrapText="1"/>
    </xf>
    <xf numFmtId="0" fontId="8" fillId="0" borderId="0" xfId="0" applyFont="1" applyAlignment="1">
      <alignment horizontal="center" wrapText="1"/>
    </xf>
    <xf numFmtId="0" fontId="3" fillId="0" borderId="1" xfId="0" applyFont="1" applyBorder="1" applyAlignment="1">
      <alignment horizontal="left" vertical="center" wrapText="1"/>
    </xf>
    <xf numFmtId="0" fontId="3" fillId="0" borderId="1" xfId="0" applyFont="1" applyBorder="1" applyAlignment="1">
      <alignment wrapText="1"/>
    </xf>
    <xf numFmtId="0" fontId="9"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0" xfId="0" applyFont="1" applyAlignment="1">
      <alignment horizontal="left"/>
    </xf>
    <xf numFmtId="0" fontId="3" fillId="0" borderId="1" xfId="0" applyFont="1" applyBorder="1" applyAlignment="1">
      <alignment horizontal="center" vertical="center" wrapText="1"/>
    </xf>
    <xf numFmtId="0" fontId="17" fillId="3" borderId="1" xfId="0" applyFont="1" applyFill="1" applyBorder="1" applyAlignment="1">
      <alignment horizontal="center" vertical="center" wrapText="1" readingOrder="1"/>
    </xf>
    <xf numFmtId="0" fontId="17" fillId="3" borderId="1" xfId="0" applyFont="1" applyFill="1" applyBorder="1" applyAlignment="1">
      <alignment horizontal="left" vertical="center" wrapText="1" readingOrder="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7" fillId="0" borderId="1" xfId="0" applyFont="1" applyBorder="1" applyAlignment="1">
      <alignment horizontal="center" vertical="center" wrapText="1" readingOrder="1"/>
    </xf>
    <xf numFmtId="0" fontId="15" fillId="3" borderId="1" xfId="0" applyFont="1" applyFill="1" applyBorder="1" applyAlignment="1">
      <alignment horizontal="center" vertical="center" wrapText="1" readingOrder="1"/>
    </xf>
    <xf numFmtId="0" fontId="15" fillId="3" borderId="1" xfId="0" applyFont="1" applyFill="1" applyBorder="1" applyAlignment="1">
      <alignment horizontal="center" vertical="center" wrapText="1"/>
    </xf>
    <xf numFmtId="0" fontId="8" fillId="0" borderId="0" xfId="0" applyFont="1" applyAlignment="1">
      <alignment horizontal="center" wrapText="1"/>
    </xf>
    <xf numFmtId="0" fontId="3" fillId="0" borderId="1" xfId="0" applyFont="1" applyBorder="1" applyAlignment="1">
      <alignment horizontal="left" vertical="center" wrapText="1"/>
    </xf>
    <xf numFmtId="0" fontId="9" fillId="0" borderId="1" xfId="0" applyFont="1" applyBorder="1" applyAlignment="1">
      <alignment horizontal="center" vertical="center" wrapText="1"/>
    </xf>
    <xf numFmtId="0" fontId="3" fillId="0" borderId="0" xfId="0" applyFont="1" applyAlignment="1">
      <alignment horizontal="left"/>
    </xf>
    <xf numFmtId="0" fontId="3" fillId="0" borderId="1" xfId="0" applyFont="1" applyBorder="1" applyAlignment="1">
      <alignment horizontal="center" vertical="center" wrapText="1"/>
    </xf>
    <xf numFmtId="0" fontId="15"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15" fillId="2" borderId="1" xfId="2" applyFont="1" applyFill="1" applyBorder="1" applyAlignment="1">
      <alignment horizontal="center" vertical="center" wrapText="1"/>
    </xf>
    <xf numFmtId="0" fontId="3" fillId="0" borderId="0" xfId="0" applyFont="1" applyAlignment="1"/>
    <xf numFmtId="0" fontId="8"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4" fillId="0" borderId="0" xfId="0" applyFont="1" applyAlignment="1"/>
    <xf numFmtId="0" fontId="13" fillId="0" borderId="0" xfId="0" applyFont="1"/>
    <xf numFmtId="0" fontId="12" fillId="0" borderId="0" xfId="0" applyFont="1"/>
    <xf numFmtId="49" fontId="2"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7" fillId="0" borderId="0" xfId="0" applyFont="1" applyAlignment="1">
      <alignment horizontal="center" vertical="center" wrapText="1"/>
    </xf>
    <xf numFmtId="0" fontId="1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5" fillId="2" borderId="0" xfId="0" applyFont="1" applyFill="1" applyAlignment="1">
      <alignment horizontal="center"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49" fontId="12" fillId="0" borderId="1" xfId="2" applyNumberFormat="1" applyFont="1" applyFill="1" applyBorder="1" applyAlignment="1" applyProtection="1">
      <alignment horizontal="left" vertical="center" wrapText="1"/>
    </xf>
    <xf numFmtId="49" fontId="12" fillId="0" borderId="1" xfId="2" applyNumberFormat="1" applyFont="1" applyFill="1" applyBorder="1" applyAlignment="1" applyProtection="1">
      <alignment horizontal="center" vertical="center" wrapText="1"/>
    </xf>
    <xf numFmtId="0" fontId="7" fillId="0" borderId="0" xfId="0" applyFont="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wrapText="1"/>
    </xf>
    <xf numFmtId="0" fontId="15" fillId="0" borderId="0" xfId="0" applyFont="1" applyAlignment="1"/>
    <xf numFmtId="0" fontId="14" fillId="0" borderId="0" xfId="0" applyFont="1" applyAlignment="1">
      <alignment vertical="center" wrapText="1"/>
    </xf>
    <xf numFmtId="0" fontId="22" fillId="0" borderId="0" xfId="0" applyFont="1" applyAlignment="1">
      <alignment vertical="center" wrapText="1"/>
    </xf>
    <xf numFmtId="0" fontId="14" fillId="0" borderId="0" xfId="0" applyFont="1" applyBorder="1" applyAlignment="1">
      <alignment vertical="center" wrapText="1"/>
    </xf>
    <xf numFmtId="0" fontId="22" fillId="0" borderId="0" xfId="0" applyFont="1" applyBorder="1" applyAlignment="1">
      <alignment vertical="center" wrapText="1"/>
    </xf>
    <xf numFmtId="0" fontId="12" fillId="0" borderId="1" xfId="0" applyFont="1" applyFill="1" applyBorder="1" applyAlignment="1">
      <alignment wrapText="1"/>
    </xf>
    <xf numFmtId="0" fontId="12" fillId="0" borderId="1" xfId="0" applyFont="1" applyBorder="1" applyAlignment="1">
      <alignment wrapText="1"/>
    </xf>
    <xf numFmtId="0" fontId="12" fillId="0" borderId="1" xfId="0" applyFont="1" applyFill="1" applyBorder="1"/>
    <xf numFmtId="0" fontId="12" fillId="0" borderId="1" xfId="0" applyFont="1" applyFill="1" applyBorder="1" applyAlignment="1">
      <alignment vertical="top" wrapText="1"/>
    </xf>
    <xf numFmtId="0" fontId="12" fillId="0" borderId="4" xfId="0" applyFont="1" applyBorder="1" applyAlignment="1">
      <alignment wrapText="1"/>
    </xf>
    <xf numFmtId="0" fontId="12" fillId="0" borderId="4" xfId="0" applyFont="1" applyBorder="1"/>
    <xf numFmtId="0" fontId="12" fillId="0" borderId="4" xfId="0" applyFont="1" applyBorder="1" applyAlignment="1">
      <alignment vertical="top" wrapText="1"/>
    </xf>
    <xf numFmtId="0" fontId="12" fillId="0" borderId="1" xfId="0" applyFont="1" applyFill="1" applyBorder="1" applyAlignment="1">
      <alignment horizontal="left" vertical="top" wrapText="1"/>
    </xf>
    <xf numFmtId="0" fontId="12" fillId="2" borderId="2" xfId="0" applyFont="1" applyFill="1" applyBorder="1" applyAlignment="1">
      <alignment horizontal="center" vertical="center" wrapText="1" readingOrder="1"/>
    </xf>
    <xf numFmtId="0" fontId="15" fillId="0" borderId="1" xfId="0" applyFont="1" applyBorder="1" applyAlignment="1">
      <alignment horizontal="left" vertical="top" wrapText="1"/>
    </xf>
    <xf numFmtId="0" fontId="15" fillId="0" borderId="1" xfId="0" applyFont="1" applyBorder="1" applyAlignment="1">
      <alignment vertical="top" wrapText="1"/>
    </xf>
    <xf numFmtId="49" fontId="15" fillId="0" borderId="1" xfId="4" applyNumberFormat="1" applyFont="1" applyFill="1" applyBorder="1" applyAlignment="1">
      <alignment vertical="top" wrapText="1"/>
    </xf>
    <xf numFmtId="0" fontId="15" fillId="4" borderId="1" xfId="4" applyNumberFormat="1" applyFont="1" applyFill="1" applyBorder="1" applyAlignment="1">
      <alignment vertical="top" wrapText="1"/>
    </xf>
    <xf numFmtId="0" fontId="15" fillId="5" borderId="1" xfId="0" applyFont="1" applyFill="1" applyBorder="1" applyAlignment="1">
      <alignment vertical="top" wrapText="1"/>
    </xf>
    <xf numFmtId="0" fontId="12" fillId="0" borderId="1" xfId="0" applyFont="1" applyBorder="1" applyAlignment="1">
      <alignment horizontal="center" wrapText="1"/>
    </xf>
    <xf numFmtId="0" fontId="15" fillId="0" borderId="0" xfId="0" applyFont="1" applyAlignment="1">
      <alignment vertical="center"/>
    </xf>
    <xf numFmtId="0" fontId="12" fillId="0" borderId="0" xfId="0" applyFont="1" applyAlignment="1">
      <alignment vertical="center"/>
    </xf>
    <xf numFmtId="0" fontId="2" fillId="0" borderId="0" xfId="0" applyFont="1" applyAlignment="1">
      <alignment horizontal="right"/>
    </xf>
    <xf numFmtId="0" fontId="2" fillId="0" borderId="0" xfId="0" applyFont="1"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wrapText="1"/>
    </xf>
    <xf numFmtId="0" fontId="2" fillId="0" borderId="1" xfId="0" applyFont="1" applyBorder="1" applyAlignment="1">
      <alignment wrapText="1"/>
    </xf>
    <xf numFmtId="0" fontId="3" fillId="0" borderId="0" xfId="0" applyFont="1" applyAlignment="1">
      <alignment horizontal="left"/>
    </xf>
    <xf numFmtId="0" fontId="2" fillId="0" borderId="1" xfId="0" applyFont="1" applyBorder="1" applyAlignment="1">
      <alignment horizontal="center"/>
    </xf>
    <xf numFmtId="0" fontId="20" fillId="0" borderId="1" xfId="0" applyFont="1" applyBorder="1" applyAlignment="1">
      <alignment vertical="center" wrapText="1"/>
    </xf>
    <xf numFmtId="0" fontId="20" fillId="0" borderId="1" xfId="0" applyFont="1" applyBorder="1" applyAlignment="1">
      <alignment horizontal="center" vertical="center"/>
    </xf>
    <xf numFmtId="0" fontId="20" fillId="0" borderId="1" xfId="0" applyFont="1" applyFill="1" applyBorder="1" applyAlignment="1">
      <alignment horizontal="center" vertical="center" wrapText="1"/>
    </xf>
    <xf numFmtId="9" fontId="2" fillId="0" borderId="1" xfId="0" applyNumberFormat="1" applyFont="1" applyBorder="1" applyAlignment="1">
      <alignment horizontal="center" vertical="center"/>
    </xf>
    <xf numFmtId="0" fontId="2" fillId="0" borderId="0" xfId="0" applyFont="1" applyAlignment="1">
      <alignment vertical="center"/>
    </xf>
    <xf numFmtId="0" fontId="2" fillId="0" borderId="1" xfId="0" applyFont="1" applyFill="1" applyBorder="1" applyAlignment="1">
      <alignment vertical="center" wrapText="1"/>
    </xf>
    <xf numFmtId="0" fontId="8" fillId="0" borderId="1" xfId="0" applyFont="1" applyBorder="1" applyAlignment="1">
      <alignment horizontal="center" vertical="center"/>
    </xf>
    <xf numFmtId="0" fontId="2" fillId="0" borderId="0" xfId="0" applyFont="1" applyAlignment="1">
      <alignment horizontal="left"/>
    </xf>
    <xf numFmtId="0" fontId="2" fillId="0" borderId="0" xfId="0" applyFont="1" applyBorder="1" applyAlignment="1"/>
    <xf numFmtId="0" fontId="2" fillId="0" borderId="0" xfId="0" applyFont="1" applyBorder="1"/>
    <xf numFmtId="0" fontId="8" fillId="0" borderId="0" xfId="0" applyFont="1" applyAlignment="1">
      <alignment wrapText="1"/>
    </xf>
    <xf numFmtId="0" fontId="10" fillId="0" borderId="1" xfId="0" applyFont="1" applyBorder="1" applyAlignment="1">
      <alignment horizontal="center" vertical="center" wrapText="1"/>
    </xf>
    <xf numFmtId="0" fontId="7" fillId="0" borderId="1" xfId="0" applyFont="1" applyBorder="1" applyAlignment="1">
      <alignment vertical="center" wrapText="1"/>
    </xf>
    <xf numFmtId="0" fontId="10" fillId="0" borderId="2" xfId="0" applyFont="1" applyBorder="1" applyAlignment="1">
      <alignment horizontal="center" vertical="center" wrapText="1"/>
    </xf>
    <xf numFmtId="0" fontId="7" fillId="0" borderId="0" xfId="0" applyFont="1" applyBorder="1" applyAlignment="1">
      <alignment vertical="center" wrapText="1"/>
    </xf>
    <xf numFmtId="0" fontId="0" fillId="0" borderId="6" xfId="0" applyBorder="1" applyAlignment="1">
      <alignment vertical="top" wrapText="1"/>
    </xf>
    <xf numFmtId="0" fontId="22" fillId="0" borderId="1" xfId="0" applyFont="1" applyFill="1" applyBorder="1" applyAlignment="1">
      <alignment vertical="center" wrapText="1"/>
    </xf>
    <xf numFmtId="0" fontId="0" fillId="0" borderId="1" xfId="0" applyBorder="1" applyAlignment="1">
      <alignment horizontal="center" vertical="top" wrapText="1"/>
    </xf>
    <xf numFmtId="0" fontId="22" fillId="0" borderId="1" xfId="0" applyFont="1" applyFill="1" applyBorder="1" applyAlignment="1">
      <alignment horizontal="center" vertical="center" wrapText="1"/>
    </xf>
    <xf numFmtId="0" fontId="4" fillId="0" borderId="13"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top" wrapText="1"/>
    </xf>
    <xf numFmtId="0" fontId="2" fillId="0" borderId="0" xfId="0" applyFont="1" applyAlignment="1"/>
    <xf numFmtId="0" fontId="8" fillId="0" borderId="0" xfId="0" applyFont="1" applyAlignment="1">
      <alignment horizontal="center"/>
    </xf>
    <xf numFmtId="0" fontId="3" fillId="0" borderId="0" xfId="0" applyFont="1" applyAlignment="1"/>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wrapText="1"/>
    </xf>
    <xf numFmtId="0" fontId="3" fillId="0" borderId="1" xfId="0" applyFont="1" applyBorder="1" applyAlignment="1">
      <alignment horizontal="center" vertical="center"/>
    </xf>
    <xf numFmtId="0" fontId="9"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5" fillId="0" borderId="1" xfId="0" applyFont="1" applyBorder="1" applyAlignment="1">
      <alignment vertical="top" wrapText="1"/>
    </xf>
    <xf numFmtId="0" fontId="17" fillId="0" borderId="1" xfId="0" applyFont="1" applyFill="1" applyBorder="1" applyAlignment="1">
      <alignment horizontal="left" vertical="center" wrapText="1" readingOrder="1"/>
    </xf>
    <xf numFmtId="0" fontId="3" fillId="0" borderId="1" xfId="0" applyFont="1" applyFill="1" applyBorder="1" applyAlignment="1">
      <alignment horizontal="center" vertical="center" wrapText="1"/>
    </xf>
    <xf numFmtId="0" fontId="0" fillId="0" borderId="0" xfId="0" applyFill="1"/>
    <xf numFmtId="0" fontId="15" fillId="0" borderId="0" xfId="0" applyFont="1" applyAlignment="1">
      <alignment horizontal="left"/>
    </xf>
    <xf numFmtId="0" fontId="26"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Fill="1" applyBorder="1" applyAlignment="1">
      <alignment horizontal="left" vertical="center" wrapText="1" readingOrder="1"/>
    </xf>
    <xf numFmtId="0" fontId="27" fillId="0" borderId="0" xfId="0" applyFont="1"/>
    <xf numFmtId="0" fontId="3" fillId="0" borderId="1" xfId="0" applyNumberFormat="1" applyFont="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7" fillId="0" borderId="1" xfId="0" applyFont="1" applyFill="1" applyBorder="1" applyAlignment="1">
      <alignment horizontal="center" vertical="center" wrapText="1" readingOrder="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xf>
    <xf numFmtId="0" fontId="14"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2" borderId="2"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8" fillId="0" borderId="0" xfId="0" applyFont="1" applyAlignment="1">
      <alignment horizontal="center" wrapText="1"/>
    </xf>
    <xf numFmtId="0" fontId="0" fillId="0" borderId="0" xfId="0" applyAlignment="1"/>
    <xf numFmtId="0" fontId="8" fillId="0" borderId="1" xfId="0" applyFont="1" applyBorder="1" applyAlignment="1">
      <alignment horizontal="center" vertical="center" wrapText="1"/>
    </xf>
    <xf numFmtId="0" fontId="2" fillId="0" borderId="0" xfId="0" applyFont="1" applyAlignment="1">
      <alignment horizontal="right"/>
    </xf>
    <xf numFmtId="0" fontId="2" fillId="0" borderId="0" xfId="0" applyFont="1" applyAlignment="1"/>
    <xf numFmtId="0" fontId="3" fillId="0" borderId="1" xfId="0" applyFont="1" applyBorder="1" applyAlignment="1">
      <alignment horizontal="left" vertical="center" wrapText="1"/>
    </xf>
    <xf numFmtId="0" fontId="8"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3" fillId="0" borderId="0" xfId="0" applyFont="1" applyAlignment="1"/>
    <xf numFmtId="0" fontId="0" fillId="0" borderId="0" xfId="0" applyAlignment="1">
      <alignment horizontal="center" wrapText="1"/>
    </xf>
    <xf numFmtId="0" fontId="3" fillId="0" borderId="1" xfId="0" applyFont="1" applyBorder="1" applyAlignment="1">
      <alignment horizontal="justify" vertical="center" wrapText="1"/>
    </xf>
    <xf numFmtId="0" fontId="3" fillId="0" borderId="0" xfId="0" applyFont="1" applyAlignment="1">
      <alignment horizontal="right"/>
    </xf>
    <xf numFmtId="0" fontId="0" fillId="0" borderId="0" xfId="0" applyAlignment="1">
      <alignment horizontal="right"/>
    </xf>
    <xf numFmtId="0" fontId="0" fillId="0" borderId="0" xfId="0" applyFont="1" applyAlignment="1"/>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wrapText="1"/>
    </xf>
    <xf numFmtId="0" fontId="7" fillId="0" borderId="0" xfId="0" applyFont="1" applyAlignment="1">
      <alignment horizontal="center" vertical="top" wrapText="1"/>
    </xf>
    <xf numFmtId="0" fontId="8" fillId="0" borderId="0" xfId="0" applyFont="1" applyBorder="1" applyAlignment="1">
      <alignment horizontal="center" vertical="center" wrapText="1"/>
    </xf>
    <xf numFmtId="0" fontId="0" fillId="0" borderId="0" xfId="0"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9"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2" borderId="0" xfId="0" applyFont="1" applyFill="1" applyAlignment="1">
      <alignment horizontal="center" vertical="center" wrapText="1"/>
    </xf>
    <xf numFmtId="0" fontId="2" fillId="0" borderId="0" xfId="0" applyFont="1" applyBorder="1" applyAlignment="1">
      <alignment horizontal="center" vertical="center" wrapText="1"/>
    </xf>
    <xf numFmtId="0" fontId="3" fillId="0" borderId="0" xfId="0" applyFont="1" applyAlignment="1">
      <alignment horizontal="left"/>
    </xf>
    <xf numFmtId="0" fontId="0" fillId="0" borderId="0" xfId="0" applyAlignment="1">
      <alignment horizontal="left"/>
    </xf>
    <xf numFmtId="0" fontId="0" fillId="0" borderId="0" xfId="0" applyBorder="1" applyAlignment="1">
      <alignment horizontal="center" wrapText="1"/>
    </xf>
    <xf numFmtId="0" fontId="7" fillId="0" borderId="0" xfId="0" applyFont="1" applyBorder="1" applyAlignment="1">
      <alignment horizontal="center" wrapText="1"/>
    </xf>
    <xf numFmtId="0" fontId="0" fillId="0" borderId="0" xfId="0" applyAlignment="1">
      <alignment horizontal="center" vertical="center" wrapText="1"/>
    </xf>
    <xf numFmtId="0" fontId="2" fillId="0" borderId="0" xfId="0" applyFont="1" applyFill="1"/>
    <xf numFmtId="0" fontId="12" fillId="0" borderId="0" xfId="0" applyFont="1" applyFill="1"/>
    <xf numFmtId="0" fontId="8"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0" fontId="2"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0" fontId="2" fillId="0" borderId="1" xfId="0" applyNumberFormat="1" applyFont="1" applyBorder="1" applyAlignment="1">
      <alignment horizontal="center"/>
    </xf>
    <xf numFmtId="10" fontId="2" fillId="0" borderId="0" xfId="0" applyNumberFormat="1" applyFont="1"/>
    <xf numFmtId="9" fontId="2" fillId="0" borderId="0" xfId="0" applyNumberFormat="1" applyFont="1"/>
    <xf numFmtId="9" fontId="20" fillId="0" borderId="1" xfId="0" applyNumberFormat="1" applyFont="1" applyFill="1" applyBorder="1" applyAlignment="1">
      <alignment horizontal="center" vertical="center" wrapText="1"/>
    </xf>
    <xf numFmtId="0" fontId="12" fillId="2" borderId="1" xfId="0" applyFont="1" applyFill="1" applyBorder="1" applyAlignment="1">
      <alignment wrapText="1"/>
    </xf>
    <xf numFmtId="0" fontId="28" fillId="2" borderId="1" xfId="0" applyFont="1" applyFill="1" applyBorder="1" applyAlignment="1">
      <alignment wrapText="1"/>
    </xf>
    <xf numFmtId="0" fontId="12" fillId="2" borderId="0" xfId="0" applyFont="1" applyFill="1" applyBorder="1" applyAlignment="1">
      <alignment wrapText="1"/>
    </xf>
    <xf numFmtId="0" fontId="2" fillId="2" borderId="0" xfId="0" applyFont="1" applyFill="1" applyBorder="1" applyAlignment="1">
      <alignment horizontal="center" vertical="center" wrapText="1"/>
    </xf>
    <xf numFmtId="0" fontId="12" fillId="2" borderId="2" xfId="0" applyFont="1" applyFill="1" applyBorder="1" applyAlignment="1">
      <alignment wrapText="1"/>
    </xf>
    <xf numFmtId="0" fontId="0" fillId="2" borderId="0" xfId="0" applyFill="1" applyAlignment="1">
      <alignment wrapText="1"/>
    </xf>
    <xf numFmtId="0" fontId="5"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2" xfId="0" applyFont="1" applyFill="1" applyBorder="1" applyAlignment="1">
      <alignment horizontal="center" vertical="center" wrapText="1"/>
    </xf>
    <xf numFmtId="0" fontId="0" fillId="0" borderId="10" xfId="0" applyBorder="1" applyAlignment="1">
      <alignment vertical="top" wrapText="1"/>
    </xf>
    <xf numFmtId="0" fontId="10" fillId="0" borderId="2" xfId="0" applyFont="1" applyBorder="1" applyAlignment="1">
      <alignment vertical="center" wrapText="1"/>
    </xf>
    <xf numFmtId="49" fontId="4" fillId="0" borderId="1" xfId="0" applyNumberFormat="1" applyFont="1" applyBorder="1" applyAlignment="1">
      <alignment horizontal="center" vertical="center"/>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0" fillId="0" borderId="1" xfId="0" applyFont="1" applyBorder="1" applyAlignment="1">
      <alignment horizontal="center" vertical="center"/>
    </xf>
    <xf numFmtId="0" fontId="2" fillId="0" borderId="0" xfId="0" applyFont="1" applyAlignment="1"/>
    <xf numFmtId="0" fontId="3"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49" fontId="20"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20" fillId="0" borderId="1" xfId="0" applyFont="1" applyFill="1" applyBorder="1" applyAlignment="1">
      <alignment vertical="center" wrapText="1"/>
    </xf>
    <xf numFmtId="0" fontId="2" fillId="0" borderId="1" xfId="0" applyFont="1" applyBorder="1" applyAlignment="1">
      <alignment horizontal="center" vertical="center" wrapText="1"/>
    </xf>
    <xf numFmtId="0" fontId="11" fillId="0" borderId="0" xfId="0" applyFont="1" applyAlignment="1"/>
    <xf numFmtId="0" fontId="11" fillId="0" borderId="0" xfId="0" applyFont="1"/>
    <xf numFmtId="0" fontId="11" fillId="0" borderId="0" xfId="0" applyFont="1" applyAlignment="1">
      <alignment horizontal="right"/>
    </xf>
    <xf numFmtId="0" fontId="12" fillId="0" borderId="1" xfId="0" applyFont="1" applyBorder="1" applyAlignment="1">
      <alignment horizontal="center" vertical="center"/>
    </xf>
    <xf numFmtId="0" fontId="32" fillId="0" borderId="0" xfId="0" applyFont="1" applyFill="1" applyAlignment="1">
      <alignment horizontal="center" vertical="center"/>
    </xf>
    <xf numFmtId="0" fontId="0" fillId="0" borderId="0" xfId="0" applyFill="1" applyAlignment="1">
      <alignment horizontal="center" vertical="center"/>
    </xf>
    <xf numFmtId="0" fontId="27" fillId="0" borderId="0" xfId="0" applyFont="1" applyFill="1" applyAlignment="1">
      <alignment horizontal="center" vertical="center"/>
    </xf>
    <xf numFmtId="0" fontId="38" fillId="0" borderId="1" xfId="0" applyFont="1" applyFill="1" applyBorder="1" applyAlignment="1">
      <alignment horizontal="center" vertical="center" wrapText="1"/>
    </xf>
    <xf numFmtId="0" fontId="39" fillId="0" borderId="0" xfId="0" applyFont="1" applyFill="1" applyAlignment="1">
      <alignment horizontal="center" vertical="center"/>
    </xf>
    <xf numFmtId="0" fontId="36"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38" fillId="0" borderId="1" xfId="0" applyFont="1" applyFill="1" applyBorder="1" applyAlignment="1">
      <alignment horizontal="left" vertical="center"/>
    </xf>
    <xf numFmtId="0" fontId="40" fillId="0" borderId="1" xfId="0" applyFont="1" applyFill="1" applyBorder="1" applyAlignment="1">
      <alignment horizontal="center" vertical="center"/>
    </xf>
    <xf numFmtId="0" fontId="41" fillId="0" borderId="0" xfId="0" applyFont="1" applyFill="1" applyAlignment="1">
      <alignment horizontal="center" vertical="center"/>
    </xf>
    <xf numFmtId="0" fontId="1"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1" xfId="0" applyFont="1" applyFill="1" applyBorder="1" applyAlignment="1">
      <alignment horizontal="left" vertical="center" wrapText="1"/>
    </xf>
    <xf numFmtId="0" fontId="42" fillId="0" borderId="1" xfId="0" applyFont="1" applyFill="1" applyBorder="1" applyAlignment="1">
      <alignment horizontal="center" vertical="center"/>
    </xf>
    <xf numFmtId="0" fontId="43" fillId="0" borderId="1" xfId="0" applyFont="1" applyFill="1" applyBorder="1" applyAlignment="1">
      <alignment horizontal="center" vertical="center"/>
    </xf>
    <xf numFmtId="0" fontId="38" fillId="0" borderId="1" xfId="0" applyFont="1" applyFill="1" applyBorder="1" applyAlignment="1">
      <alignment horizontal="left" vertical="center" wrapText="1"/>
    </xf>
    <xf numFmtId="0" fontId="44" fillId="0" borderId="1" xfId="0" applyFont="1" applyFill="1" applyBorder="1" applyAlignment="1">
      <alignment horizontal="center" vertical="center"/>
    </xf>
    <xf numFmtId="0" fontId="45" fillId="0" borderId="0" xfId="0" applyFont="1" applyFill="1" applyAlignment="1">
      <alignment horizontal="center" vertical="center"/>
    </xf>
    <xf numFmtId="0" fontId="35" fillId="0" borderId="0" xfId="0" applyFont="1" applyAlignment="1">
      <alignment horizontal="center" vertical="center"/>
    </xf>
    <xf numFmtId="0" fontId="35" fillId="6" borderId="1" xfId="0" applyFont="1" applyFill="1" applyBorder="1" applyAlignment="1">
      <alignment horizontal="center" vertical="center" wrapText="1"/>
    </xf>
    <xf numFmtId="0" fontId="35" fillId="6" borderId="1" xfId="0" applyFont="1" applyFill="1" applyBorder="1" applyAlignment="1">
      <alignment horizontal="center" vertical="center"/>
    </xf>
    <xf numFmtId="0" fontId="12" fillId="6" borderId="1" xfId="0" applyFont="1" applyFill="1" applyBorder="1" applyAlignment="1">
      <alignment horizontal="center" vertical="center"/>
    </xf>
    <xf numFmtId="0" fontId="35" fillId="6" borderId="0" xfId="0" applyFont="1" applyFill="1" applyAlignment="1">
      <alignment horizontal="center" vertical="center"/>
    </xf>
    <xf numFmtId="0" fontId="35" fillId="0" borderId="0" xfId="0" applyFont="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0" fontId="35" fillId="0" borderId="0" xfId="0" applyFont="1" applyBorder="1" applyAlignment="1">
      <alignment horizontal="center" vertical="center"/>
    </xf>
    <xf numFmtId="0" fontId="35" fillId="0" borderId="0" xfId="0" applyFont="1" applyBorder="1" applyAlignment="1">
      <alignment horizontal="center" vertical="center" wrapText="1"/>
    </xf>
    <xf numFmtId="0" fontId="35" fillId="0" borderId="1" xfId="0" applyFont="1" applyFill="1" applyBorder="1" applyAlignment="1">
      <alignment horizontal="center" vertical="center" wrapText="1"/>
    </xf>
    <xf numFmtId="0" fontId="35" fillId="0" borderId="0" xfId="0" applyFont="1"/>
    <xf numFmtId="0" fontId="8"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wrapText="1"/>
    </xf>
    <xf numFmtId="0" fontId="4" fillId="0" borderId="0" xfId="0" applyFont="1" applyAlignment="1">
      <alignment horizontal="center"/>
    </xf>
    <xf numFmtId="0" fontId="0" fillId="0" borderId="0" xfId="0" applyAlignment="1"/>
    <xf numFmtId="0" fontId="8" fillId="0" borderId="7" xfId="0" applyFont="1" applyBorder="1" applyAlignment="1">
      <alignment horizontal="center" wrapText="1"/>
    </xf>
    <xf numFmtId="0" fontId="0" fillId="0" borderId="7" xfId="0" applyBorder="1" applyAlignment="1">
      <alignment horizont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right"/>
    </xf>
    <xf numFmtId="0" fontId="14" fillId="0" borderId="0" xfId="0" applyFont="1" applyAlignment="1">
      <alignment horizontal="center"/>
    </xf>
    <xf numFmtId="0" fontId="12" fillId="0" borderId="0" xfId="0" applyFont="1" applyAlignment="1">
      <alignment horizontal="center"/>
    </xf>
    <xf numFmtId="0" fontId="2" fillId="0" borderId="0" xfId="0" applyFont="1" applyAlignment="1"/>
    <xf numFmtId="0" fontId="8" fillId="0" borderId="1" xfId="0" applyFont="1" applyBorder="1" applyAlignment="1">
      <alignment horizont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 fillId="0" borderId="0" xfId="0" applyFont="1" applyFill="1" applyAlignment="1">
      <alignment horizontal="right"/>
    </xf>
    <xf numFmtId="0" fontId="14" fillId="0" borderId="0" xfId="0" applyFont="1" applyFill="1" applyAlignment="1">
      <alignment horizontal="center"/>
    </xf>
    <xf numFmtId="0" fontId="12" fillId="0" borderId="0" xfId="0" applyFont="1" applyFill="1" applyAlignment="1">
      <alignment horizontal="center"/>
    </xf>
    <xf numFmtId="0" fontId="2" fillId="0" borderId="0" xfId="0" applyFont="1" applyFill="1" applyAlignment="1"/>
    <xf numFmtId="0" fontId="8" fillId="0" borderId="1" xfId="0" applyFont="1" applyFill="1" applyBorder="1" applyAlignment="1">
      <alignment horizontal="center" wrapText="1"/>
    </xf>
    <xf numFmtId="0" fontId="8" fillId="0" borderId="0" xfId="0" applyFont="1" applyAlignment="1">
      <alignment horizontal="center"/>
    </xf>
    <xf numFmtId="0" fontId="0" fillId="0" borderId="0" xfId="0" applyAlignment="1">
      <alignment horizontal="center"/>
    </xf>
    <xf numFmtId="0" fontId="3" fillId="0" borderId="2" xfId="0" applyFont="1" applyBorder="1" applyAlignment="1">
      <alignment horizontal="center" vertical="center" wrapText="1"/>
    </xf>
    <xf numFmtId="0" fontId="0" fillId="0" borderId="4" xfId="0" applyBorder="1" applyAlignment="1">
      <alignment vertical="center" wrapText="1"/>
    </xf>
    <xf numFmtId="0" fontId="2" fillId="0" borderId="0" xfId="0" applyFont="1" applyAlignment="1">
      <alignment horizontal="center"/>
    </xf>
    <xf numFmtId="0" fontId="3" fillId="0" borderId="1" xfId="0" applyFont="1" applyFill="1" applyBorder="1" applyAlignment="1"/>
    <xf numFmtId="0" fontId="3" fillId="0" borderId="1" xfId="0" applyFont="1" applyBorder="1" applyAlignment="1"/>
    <xf numFmtId="0" fontId="3" fillId="0" borderId="1" xfId="0" applyFont="1" applyBorder="1" applyAlignment="1">
      <alignment horizontal="left" vertical="center" wrapText="1"/>
    </xf>
    <xf numFmtId="0" fontId="0" fillId="0" borderId="0" xfId="0" applyAlignment="1">
      <alignment horizontal="center" wrapText="1"/>
    </xf>
    <xf numFmtId="0" fontId="3" fillId="0" borderId="0" xfId="0" applyFont="1" applyAlignment="1"/>
    <xf numFmtId="0" fontId="3" fillId="0" borderId="1" xfId="0" applyFont="1" applyBorder="1" applyAlignment="1">
      <alignment horizontal="justify" vertical="center" wrapText="1"/>
    </xf>
    <xf numFmtId="0" fontId="33" fillId="0" borderId="0" xfId="0" applyFont="1" applyFill="1" applyAlignment="1">
      <alignment horizontal="center" vertical="center"/>
    </xf>
    <xf numFmtId="0" fontId="36" fillId="0" borderId="1" xfId="0" applyFont="1" applyFill="1" applyBorder="1" applyAlignment="1">
      <alignment horizontal="center" vertical="center"/>
    </xf>
    <xf numFmtId="0" fontId="0" fillId="0" borderId="1" xfId="0" applyFill="1" applyBorder="1" applyAlignment="1">
      <alignment horizontal="center" vertical="center"/>
    </xf>
    <xf numFmtId="0" fontId="34" fillId="0" borderId="0" xfId="0" applyFont="1" applyFill="1" applyAlignment="1">
      <alignment horizontal="center" vertical="center" wrapText="1"/>
    </xf>
    <xf numFmtId="0" fontId="35" fillId="0" borderId="0" xfId="0" applyFont="1" applyFill="1" applyAlignment="1">
      <alignment horizontal="center" vertical="center" wrapText="1"/>
    </xf>
    <xf numFmtId="0" fontId="0" fillId="0" borderId="0" xfId="0" applyFill="1" applyAlignment="1">
      <alignment horizontal="center" vertical="center"/>
    </xf>
    <xf numFmtId="0" fontId="34" fillId="0" borderId="0" xfId="0" applyFont="1" applyFill="1" applyAlignment="1">
      <alignment horizontal="center" vertical="center"/>
    </xf>
    <xf numFmtId="0" fontId="0" fillId="0" borderId="0" xfId="0" applyFont="1" applyFill="1" applyAlignment="1">
      <alignment horizontal="center" vertical="center"/>
    </xf>
    <xf numFmtId="0" fontId="36" fillId="0" borderId="0" xfId="0" applyFont="1" applyFill="1" applyAlignment="1">
      <alignment horizontal="center" vertical="center"/>
    </xf>
    <xf numFmtId="0" fontId="34"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7" xfId="0" applyFill="1" applyBorder="1" applyAlignment="1">
      <alignment horizontal="center" vertical="center"/>
    </xf>
    <xf numFmtId="0" fontId="32" fillId="0" borderId="0" xfId="0" applyFont="1" applyFill="1" applyAlignment="1">
      <alignment horizontal="center" vertical="center"/>
    </xf>
    <xf numFmtId="0" fontId="36"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vertical="center" wrapText="1"/>
    </xf>
    <xf numFmtId="14" fontId="2" fillId="0" borderId="2" xfId="0" applyNumberFormat="1"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2" fillId="0" borderId="1" xfId="0" applyFont="1" applyBorder="1" applyAlignment="1">
      <alignment wrapText="1"/>
    </xf>
    <xf numFmtId="0" fontId="0" fillId="0" borderId="0" xfId="0" applyAlignment="1">
      <alignment horizontal="right"/>
    </xf>
    <xf numFmtId="0" fontId="3" fillId="0" borderId="0" xfId="0" applyFont="1" applyAlignment="1">
      <alignment horizontal="right"/>
    </xf>
    <xf numFmtId="0" fontId="2" fillId="0" borderId="0" xfId="0" applyFont="1" applyAlignment="1">
      <alignment horizontal="center" wrapText="1"/>
    </xf>
    <xf numFmtId="0" fontId="0" fillId="0" borderId="0" xfId="0" applyFont="1" applyAlignment="1"/>
    <xf numFmtId="0" fontId="7" fillId="0" borderId="0" xfId="0" applyFont="1" applyAlignment="1">
      <alignment horizontal="center" vertical="top"/>
    </xf>
    <xf numFmtId="0" fontId="8" fillId="0" borderId="0" xfId="0" applyFont="1" applyAlignment="1">
      <alignment horizontal="center" vertical="center" wrapText="1"/>
    </xf>
    <xf numFmtId="0" fontId="0" fillId="0" borderId="0" xfId="0" applyFont="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vertical="center" wrapText="1"/>
    </xf>
    <xf numFmtId="14" fontId="2" fillId="0" borderId="2" xfId="0" applyNumberFormat="1" applyFont="1" applyBorder="1" applyAlignment="1">
      <alignment wrapText="1"/>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wrapText="1"/>
    </xf>
    <xf numFmtId="0" fontId="3" fillId="0" borderId="1" xfId="0" applyFont="1" applyBorder="1" applyAlignment="1">
      <alignment horizontal="center" vertical="center" wrapText="1"/>
    </xf>
    <xf numFmtId="0" fontId="9"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0" xfId="0" applyFont="1" applyAlignment="1">
      <alignment horizontal="center" vertical="top" wrapText="1"/>
    </xf>
    <xf numFmtId="0" fontId="8" fillId="0" borderId="0" xfId="0" applyFont="1" applyBorder="1" applyAlignment="1">
      <alignment horizontal="center" vertical="center" wrapText="1"/>
    </xf>
    <xf numFmtId="0" fontId="0" fillId="0" borderId="0" xfId="0" applyBorder="1" applyAlignment="1">
      <alignment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8" fillId="0" borderId="7" xfId="0" applyFont="1" applyBorder="1" applyAlignment="1">
      <alignment horizontal="center" vertical="top" wrapText="1"/>
    </xf>
    <xf numFmtId="0" fontId="2" fillId="0" borderId="7" xfId="0" applyFont="1" applyBorder="1" applyAlignment="1">
      <alignment vertical="top" wrapText="1"/>
    </xf>
    <xf numFmtId="0" fontId="2" fillId="0" borderId="0" xfId="0" applyFont="1" applyAlignment="1">
      <alignment horizontal="right" vertical="center" wrapText="1"/>
    </xf>
    <xf numFmtId="0" fontId="2" fillId="0" borderId="0" xfId="0" applyFont="1" applyAlignment="1">
      <alignment horizontal="right" vertical="center"/>
    </xf>
    <xf numFmtId="0" fontId="2" fillId="0" borderId="0" xfId="0" applyFont="1" applyAlignment="1">
      <alignment wrapText="1"/>
    </xf>
    <xf numFmtId="0" fontId="2" fillId="0" borderId="0" xfId="0" applyFont="1" applyAlignment="1">
      <alignment vertical="top" wrapText="1"/>
    </xf>
    <xf numFmtId="0" fontId="2" fillId="0" borderId="0" xfId="0" applyFont="1" applyBorder="1" applyAlignment="1">
      <alignment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vertical="center" wrapText="1"/>
    </xf>
    <xf numFmtId="0" fontId="8" fillId="0" borderId="0" xfId="0" applyFont="1" applyBorder="1" applyAlignment="1">
      <alignment horizontal="center" wrapText="1"/>
    </xf>
    <xf numFmtId="0" fontId="0" fillId="0" borderId="0" xfId="0" applyAlignment="1">
      <alignment vertical="top" wrapText="1"/>
    </xf>
    <xf numFmtId="0" fontId="0" fillId="0" borderId="0" xfId="0" applyAlignment="1">
      <alignment horizontal="righ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8" fillId="0" borderId="7" xfId="0" applyFont="1" applyBorder="1" applyAlignment="1">
      <alignment horizontal="center" vertical="center" wrapText="1"/>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2" fillId="0" borderId="1" xfId="0" applyFont="1" applyBorder="1" applyAlignment="1">
      <alignment horizontal="left" vertic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wrapText="1"/>
    </xf>
    <xf numFmtId="0" fontId="2" fillId="0" borderId="7" xfId="0" applyFont="1" applyBorder="1" applyAlignment="1">
      <alignment wrapText="1"/>
    </xf>
    <xf numFmtId="0" fontId="2" fillId="0" borderId="7" xfId="0" applyFont="1" applyBorder="1" applyAlignment="1"/>
    <xf numFmtId="0" fontId="7" fillId="0" borderId="0" xfId="0" applyFont="1" applyAlignment="1">
      <alignment wrapText="1"/>
    </xf>
    <xf numFmtId="0" fontId="7" fillId="0" borderId="0" xfId="0" applyFont="1" applyAlignment="1"/>
    <xf numFmtId="0" fontId="2" fillId="0" borderId="0" xfId="0" applyFont="1" applyAlignment="1">
      <alignment horizontal="right" wrapText="1"/>
    </xf>
    <xf numFmtId="0" fontId="34" fillId="6" borderId="0" xfId="0" applyFont="1" applyFill="1" applyAlignment="1">
      <alignment horizontal="center" vertical="center" wrapText="1"/>
    </xf>
    <xf numFmtId="0" fontId="35" fillId="6" borderId="0" xfId="0" applyFont="1" applyFill="1" applyAlignment="1">
      <alignment horizontal="center" vertical="center" wrapText="1"/>
    </xf>
    <xf numFmtId="0" fontId="34" fillId="6" borderId="0" xfId="0" applyFont="1" applyFill="1" applyAlignment="1">
      <alignment horizontal="center" vertical="center"/>
    </xf>
    <xf numFmtId="0" fontId="34" fillId="6" borderId="7" xfId="0" applyFont="1" applyFill="1" applyBorder="1" applyAlignment="1">
      <alignment horizontal="center" vertical="center" wrapText="1"/>
    </xf>
    <xf numFmtId="0" fontId="35" fillId="6" borderId="7" xfId="0" applyFont="1" applyFill="1" applyBorder="1" applyAlignment="1">
      <alignment horizontal="center" vertical="center" wrapText="1"/>
    </xf>
    <xf numFmtId="0" fontId="35" fillId="6" borderId="7" xfId="0" applyFont="1" applyFill="1" applyBorder="1" applyAlignment="1">
      <alignment horizontal="center" vertical="center"/>
    </xf>
    <xf numFmtId="0" fontId="35" fillId="6" borderId="1" xfId="0" applyFont="1" applyFill="1" applyBorder="1" applyAlignment="1">
      <alignment horizontal="center" vertical="center"/>
    </xf>
    <xf numFmtId="0" fontId="35"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35" fillId="6" borderId="0" xfId="0" applyFont="1" applyFill="1" applyAlignment="1">
      <alignment horizontal="center" vertical="center"/>
    </xf>
    <xf numFmtId="0" fontId="35" fillId="6" borderId="0" xfId="0" applyFont="1" applyFill="1" applyAlignment="1">
      <alignment horizontal="right" vertical="center" wrapText="1"/>
    </xf>
    <xf numFmtId="0" fontId="35" fillId="6" borderId="0" xfId="0" applyFont="1" applyFill="1" applyAlignment="1">
      <alignment horizontal="right" vertical="center"/>
    </xf>
    <xf numFmtId="0" fontId="35" fillId="0" borderId="0" xfId="0" applyFont="1" applyAlignment="1">
      <alignment horizontal="center" vertical="center"/>
    </xf>
    <xf numFmtId="0" fontId="35" fillId="0" borderId="0" xfId="0" applyFont="1" applyAlignment="1">
      <alignment horizontal="right" vertical="center" wrapText="1"/>
    </xf>
    <xf numFmtId="0" fontId="35" fillId="0" borderId="0" xfId="0" applyFont="1" applyAlignment="1">
      <alignment horizontal="righ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4" fillId="0" borderId="0" xfId="0" applyFont="1" applyAlignment="1">
      <alignment horizontal="center" vertical="center"/>
    </xf>
    <xf numFmtId="0" fontId="34"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7" xfId="0" applyFont="1" applyBorder="1" applyAlignment="1">
      <alignment horizontal="center" vertical="center"/>
    </xf>
    <xf numFmtId="0" fontId="34"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3" fillId="0" borderId="0" xfId="0" applyFont="1" applyAlignment="1">
      <alignment horizontal="left"/>
    </xf>
    <xf numFmtId="0" fontId="0" fillId="0" borderId="0" xfId="0" applyAlignment="1">
      <alignment horizontal="left"/>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22" fillId="0" borderId="0" xfId="0" applyFont="1" applyAlignment="1">
      <alignment horizontal="center" vertical="top" wrapText="1"/>
    </xf>
    <xf numFmtId="0" fontId="12" fillId="0" borderId="0" xfId="0" applyFont="1" applyAlignment="1">
      <alignment horizontal="center" wrapText="1"/>
    </xf>
    <xf numFmtId="0" fontId="14" fillId="0" borderId="0" xfId="0" applyFont="1" applyBorder="1" applyAlignment="1">
      <alignment horizontal="center" vertical="top" wrapText="1"/>
    </xf>
    <xf numFmtId="0" fontId="22" fillId="0" borderId="7" xfId="0" applyFont="1" applyBorder="1" applyAlignment="1">
      <alignment horizontal="center" vertical="center" wrapText="1"/>
    </xf>
    <xf numFmtId="0" fontId="12" fillId="0" borderId="0" xfId="0" applyFont="1" applyAlignment="1">
      <alignment horizontal="right"/>
    </xf>
    <xf numFmtId="0" fontId="14" fillId="0" borderId="0" xfId="0" applyFont="1" applyAlignment="1">
      <alignment horizontal="center" wrapText="1"/>
    </xf>
    <xf numFmtId="0" fontId="22" fillId="0" borderId="0" xfId="0" applyFont="1" applyAlignment="1">
      <alignment horizontal="center" vertical="center" wrapText="1"/>
    </xf>
    <xf numFmtId="0" fontId="14" fillId="0" borderId="0"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0" xfId="0" applyBorder="1" applyAlignment="1">
      <alignment horizont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2" fillId="2" borderId="3"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vertical="center" wrapText="1"/>
    </xf>
    <xf numFmtId="0" fontId="7" fillId="0" borderId="0" xfId="0" applyFont="1" applyBorder="1" applyAlignment="1">
      <alignment horizont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24" fillId="2" borderId="2" xfId="3" applyFont="1" applyFill="1" applyBorder="1" applyAlignment="1" applyProtection="1">
      <alignment horizontal="center" vertical="center" wrapText="1"/>
    </xf>
    <xf numFmtId="0" fontId="24" fillId="2" borderId="3" xfId="3" applyFont="1" applyFill="1" applyBorder="1" applyAlignment="1" applyProtection="1">
      <alignment horizontal="center" vertical="center" wrapText="1"/>
    </xf>
    <xf numFmtId="0" fontId="24" fillId="2" borderId="4" xfId="3" applyFont="1" applyFill="1" applyBorder="1" applyAlignment="1" applyProtection="1">
      <alignment horizontal="center" vertical="center" wrapText="1"/>
    </xf>
    <xf numFmtId="0" fontId="12" fillId="0" borderId="0" xfId="0" applyFont="1" applyAlignment="1">
      <alignment horizontal="right" wrapText="1"/>
    </xf>
    <xf numFmtId="0" fontId="14" fillId="0" borderId="7" xfId="0" applyFont="1" applyBorder="1" applyAlignment="1">
      <alignment horizontal="center" vertical="top" wrapText="1"/>
    </xf>
    <xf numFmtId="0" fontId="12" fillId="2" borderId="2" xfId="0" applyFont="1" applyFill="1" applyBorder="1" applyAlignment="1">
      <alignment horizontal="center" vertical="center" wrapText="1" readingOrder="1"/>
    </xf>
    <xf numFmtId="0" fontId="12" fillId="2" borderId="3" xfId="0" applyFont="1" applyFill="1" applyBorder="1" applyAlignment="1">
      <alignment horizontal="center" vertical="center" wrapText="1" readingOrder="1"/>
    </xf>
    <xf numFmtId="0" fontId="12" fillId="2" borderId="4" xfId="0" applyFont="1" applyFill="1" applyBorder="1" applyAlignment="1">
      <alignment horizontal="center" vertical="center" wrapText="1" readingOrder="1"/>
    </xf>
    <xf numFmtId="0" fontId="24" fillId="2" borderId="2" xfId="3" applyFont="1" applyFill="1" applyBorder="1" applyAlignment="1" applyProtection="1">
      <alignment horizontal="center" vertical="center" wrapText="1" readingOrder="1"/>
    </xf>
    <xf numFmtId="0" fontId="24" fillId="2" borderId="3" xfId="3" applyFont="1" applyFill="1" applyBorder="1" applyAlignment="1" applyProtection="1">
      <alignment horizontal="center" vertical="center" wrapText="1" readingOrder="1"/>
    </xf>
    <xf numFmtId="0" fontId="24" fillId="2" borderId="4" xfId="3" applyFont="1" applyFill="1" applyBorder="1" applyAlignment="1" applyProtection="1">
      <alignment horizontal="center" vertical="center" wrapText="1" readingOrder="1"/>
    </xf>
    <xf numFmtId="0" fontId="0" fillId="0" borderId="7" xfId="0" applyBorder="1" applyAlignment="1">
      <alignment wrapText="1"/>
    </xf>
  </cellXfs>
  <cellStyles count="5">
    <cellStyle name="Гиперссылка" xfId="3" builtinId="8"/>
    <cellStyle name="Обычный" xfId="0" builtinId="0"/>
    <cellStyle name="Обычный 2" xfId="1"/>
    <cellStyle name="Обычный 2 2" xfId="2"/>
    <cellStyle name="Обычн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gif"/></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280147</xdr:colOff>
      <xdr:row>98</xdr:row>
      <xdr:rowOff>22412</xdr:rowOff>
    </xdr:from>
    <xdr:to>
      <xdr:col>3</xdr:col>
      <xdr:colOff>14567</xdr:colOff>
      <xdr:row>102</xdr:row>
      <xdr:rowOff>22412</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2442882" y="42033265"/>
          <a:ext cx="742950" cy="77320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257736</xdr:colOff>
      <xdr:row>87</xdr:row>
      <xdr:rowOff>56029</xdr:rowOff>
    </xdr:from>
    <xdr:to>
      <xdr:col>3</xdr:col>
      <xdr:colOff>1000686</xdr:colOff>
      <xdr:row>91</xdr:row>
      <xdr:rowOff>56029</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597089" y="37584529"/>
          <a:ext cx="742950" cy="773206"/>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9525</xdr:colOff>
      <xdr:row>92</xdr:row>
      <xdr:rowOff>47625</xdr:rowOff>
    </xdr:from>
    <xdr:to>
      <xdr:col>4</xdr:col>
      <xdr:colOff>142875</xdr:colOff>
      <xdr:row>96</xdr:row>
      <xdr:rowOff>49306</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2705100" y="30099000"/>
          <a:ext cx="742950" cy="773206"/>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82</xdr:row>
      <xdr:rowOff>81643</xdr:rowOff>
    </xdr:from>
    <xdr:to>
      <xdr:col>4</xdr:col>
      <xdr:colOff>416379</xdr:colOff>
      <xdr:row>86</xdr:row>
      <xdr:rowOff>79241</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2830286" y="24982714"/>
          <a:ext cx="742950" cy="773206"/>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83</xdr:row>
      <xdr:rowOff>0</xdr:rowOff>
    </xdr:from>
    <xdr:to>
      <xdr:col>3</xdr:col>
      <xdr:colOff>742950</xdr:colOff>
      <xdr:row>87</xdr:row>
      <xdr:rowOff>1681</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2838450" y="26269950"/>
          <a:ext cx="742950" cy="773206"/>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19050</xdr:colOff>
      <xdr:row>83</xdr:row>
      <xdr:rowOff>123825</xdr:rowOff>
    </xdr:from>
    <xdr:to>
      <xdr:col>4</xdr:col>
      <xdr:colOff>57150</xdr:colOff>
      <xdr:row>87</xdr:row>
      <xdr:rowOff>125506</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343275" y="21069300"/>
          <a:ext cx="742950" cy="773206"/>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44823</xdr:colOff>
      <xdr:row>35</xdr:row>
      <xdr:rowOff>22412</xdr:rowOff>
    </xdr:from>
    <xdr:to>
      <xdr:col>4</xdr:col>
      <xdr:colOff>48185</xdr:colOff>
      <xdr:row>38</xdr:row>
      <xdr:rowOff>212912</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417794" y="47703441"/>
          <a:ext cx="742950" cy="773206"/>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268941</xdr:colOff>
      <xdr:row>38</xdr:row>
      <xdr:rowOff>0</xdr:rowOff>
    </xdr:from>
    <xdr:to>
      <xdr:col>4</xdr:col>
      <xdr:colOff>272303</xdr:colOff>
      <xdr:row>41</xdr:row>
      <xdr:rowOff>190500</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641912" y="47490529"/>
          <a:ext cx="742950" cy="773206"/>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312965</xdr:colOff>
      <xdr:row>46</xdr:row>
      <xdr:rowOff>122465</xdr:rowOff>
    </xdr:from>
    <xdr:to>
      <xdr:col>4</xdr:col>
      <xdr:colOff>307523</xdr:colOff>
      <xdr:row>50</xdr:row>
      <xdr:rowOff>120064</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701144" y="54755144"/>
          <a:ext cx="742950" cy="773206"/>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136070</xdr:colOff>
      <xdr:row>37</xdr:row>
      <xdr:rowOff>108857</xdr:rowOff>
    </xdr:from>
    <xdr:to>
      <xdr:col>4</xdr:col>
      <xdr:colOff>130628</xdr:colOff>
      <xdr:row>40</xdr:row>
      <xdr:rowOff>296956</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524249" y="50400857"/>
          <a:ext cx="742950" cy="773206"/>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326572</xdr:colOff>
      <xdr:row>42</xdr:row>
      <xdr:rowOff>40821</xdr:rowOff>
    </xdr:from>
    <xdr:to>
      <xdr:col>4</xdr:col>
      <xdr:colOff>321130</xdr:colOff>
      <xdr:row>46</xdr:row>
      <xdr:rowOff>38419</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714751" y="54469392"/>
          <a:ext cx="742950" cy="7732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369794</xdr:colOff>
      <xdr:row>110</xdr:row>
      <xdr:rowOff>145676</xdr:rowOff>
    </xdr:from>
    <xdr:to>
      <xdr:col>2</xdr:col>
      <xdr:colOff>1112744</xdr:colOff>
      <xdr:row>114</xdr:row>
      <xdr:rowOff>145677</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2633382" y="33808147"/>
          <a:ext cx="742950" cy="773206"/>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3</xdr:col>
      <xdr:colOff>408214</xdr:colOff>
      <xdr:row>50</xdr:row>
      <xdr:rowOff>54429</xdr:rowOff>
    </xdr:from>
    <xdr:to>
      <xdr:col>4</xdr:col>
      <xdr:colOff>402771</xdr:colOff>
      <xdr:row>54</xdr:row>
      <xdr:rowOff>52028</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810000" y="68974608"/>
          <a:ext cx="742950" cy="773206"/>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3</xdr:col>
      <xdr:colOff>381001</xdr:colOff>
      <xdr:row>25</xdr:row>
      <xdr:rowOff>40821</xdr:rowOff>
    </xdr:from>
    <xdr:to>
      <xdr:col>4</xdr:col>
      <xdr:colOff>375559</xdr:colOff>
      <xdr:row>29</xdr:row>
      <xdr:rowOff>24813</xdr:rowOff>
    </xdr:to>
    <xdr:pic>
      <xdr:nvPicPr>
        <xdr:cNvPr id="3"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769180" y="28302857"/>
          <a:ext cx="742950" cy="773206"/>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258535</xdr:colOff>
      <xdr:row>20</xdr:row>
      <xdr:rowOff>40822</xdr:rowOff>
    </xdr:from>
    <xdr:to>
      <xdr:col>4</xdr:col>
      <xdr:colOff>253093</xdr:colOff>
      <xdr:row>24</xdr:row>
      <xdr:rowOff>38421</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646714" y="22587858"/>
          <a:ext cx="742950" cy="773206"/>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3</xdr:col>
      <xdr:colOff>353786</xdr:colOff>
      <xdr:row>19</xdr:row>
      <xdr:rowOff>95250</xdr:rowOff>
    </xdr:from>
    <xdr:to>
      <xdr:col>4</xdr:col>
      <xdr:colOff>348344</xdr:colOff>
      <xdr:row>23</xdr:row>
      <xdr:rowOff>92849</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741965" y="21526500"/>
          <a:ext cx="742950" cy="773206"/>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133350</xdr:colOff>
      <xdr:row>183</xdr:row>
      <xdr:rowOff>152400</xdr:rowOff>
    </xdr:from>
    <xdr:to>
      <xdr:col>3</xdr:col>
      <xdr:colOff>190500</xdr:colOff>
      <xdr:row>187</xdr:row>
      <xdr:rowOff>154081</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2905125" y="72866250"/>
          <a:ext cx="742950" cy="773206"/>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2876550</xdr:colOff>
      <xdr:row>13</xdr:row>
      <xdr:rowOff>180975</xdr:rowOff>
    </xdr:from>
    <xdr:to>
      <xdr:col>1</xdr:col>
      <xdr:colOff>685800</xdr:colOff>
      <xdr:row>17</xdr:row>
      <xdr:rowOff>182656</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2876550" y="3181350"/>
          <a:ext cx="742950" cy="773206"/>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0</xdr:colOff>
      <xdr:row>98</xdr:row>
      <xdr:rowOff>0</xdr:rowOff>
    </xdr:from>
    <xdr:to>
      <xdr:col>2</xdr:col>
      <xdr:colOff>9525</xdr:colOff>
      <xdr:row>98</xdr:row>
      <xdr:rowOff>9525</xdr:rowOff>
    </xdr:to>
    <xdr:pic>
      <xdr:nvPicPr>
        <xdr:cNvPr id="2" name="Рисунок 1" descr="https://elibrary.ru/pic/1pix.gif">
          <a:extLst>
            <a:ext uri="{FF2B5EF4-FFF2-40B4-BE49-F238E27FC236}">
              <a16:creationId xmlns="" xmlns:a16="http://schemas.microsoft.com/office/drawing/2014/main" id="{3BA06A12-97EF-48C8-BE9C-B7A7B9CDB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895475" y="54292500"/>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0</xdr:colOff>
      <xdr:row>101</xdr:row>
      <xdr:rowOff>0</xdr:rowOff>
    </xdr:from>
    <xdr:to>
      <xdr:col>2</xdr:col>
      <xdr:colOff>9525</xdr:colOff>
      <xdr:row>101</xdr:row>
      <xdr:rowOff>9525</xdr:rowOff>
    </xdr:to>
    <xdr:pic>
      <xdr:nvPicPr>
        <xdr:cNvPr id="3" name="Рисунок 2" descr="https://elibrary.ru/pic/1pix.gif">
          <a:extLst>
            <a:ext uri="{FF2B5EF4-FFF2-40B4-BE49-F238E27FC236}">
              <a16:creationId xmlns="" xmlns:a16="http://schemas.microsoft.com/office/drawing/2014/main" id="{3BA06A12-97EF-48C8-BE9C-B7A7B9CDBD2F}"/>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895475" y="56168925"/>
          <a:ext cx="9525" cy="95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79</xdr:row>
      <xdr:rowOff>0</xdr:rowOff>
    </xdr:from>
    <xdr:to>
      <xdr:col>2</xdr:col>
      <xdr:colOff>9525</xdr:colOff>
      <xdr:row>79</xdr:row>
      <xdr:rowOff>9525</xdr:rowOff>
    </xdr:to>
    <xdr:pic>
      <xdr:nvPicPr>
        <xdr:cNvPr id="4" name="Рисунок 3" descr="https://elibrary.ru/pic/1pix.gif">
          <a:extLst>
            <a:ext uri="{FF2B5EF4-FFF2-40B4-BE49-F238E27FC236}">
              <a16:creationId xmlns:a16="http://schemas.microsoft.com/office/drawing/2014/main" xmlns="" id="{3BA06A12-97EF-48C8-BE9C-B7A7B9CDBD2F}"/>
            </a:ext>
          </a:extLst>
        </xdr:cNvPr>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895475" y="43510200"/>
          <a:ext cx="9525" cy="95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79</xdr:row>
      <xdr:rowOff>0</xdr:rowOff>
    </xdr:from>
    <xdr:to>
      <xdr:col>2</xdr:col>
      <xdr:colOff>9525</xdr:colOff>
      <xdr:row>79</xdr:row>
      <xdr:rowOff>9525</xdr:rowOff>
    </xdr:to>
    <xdr:pic>
      <xdr:nvPicPr>
        <xdr:cNvPr id="5" name="Рисунок 4" descr="https://elibrary.ru/pic/1pix.gif">
          <a:extLst>
            <a:ext uri="{FF2B5EF4-FFF2-40B4-BE49-F238E27FC236}">
              <a16:creationId xmlns:a16="http://schemas.microsoft.com/office/drawing/2014/main" xmlns="" id="{3BA06A12-97EF-48C8-BE9C-B7A7B9CDBD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895475" y="43510200"/>
          <a:ext cx="9525" cy="95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585107</xdr:colOff>
      <xdr:row>190</xdr:row>
      <xdr:rowOff>122464</xdr:rowOff>
    </xdr:from>
    <xdr:to>
      <xdr:col>2</xdr:col>
      <xdr:colOff>1328057</xdr:colOff>
      <xdr:row>194</xdr:row>
      <xdr:rowOff>133670</xdr:rowOff>
    </xdr:to>
    <xdr:pic>
      <xdr:nvPicPr>
        <xdr:cNvPr id="6" name="Picture 1"/>
        <xdr:cNvPicPr>
          <a:picLocks noChangeAspect="1" noChangeArrowheads="1"/>
        </xdr:cNvPicPr>
      </xdr:nvPicPr>
      <xdr:blipFill>
        <a:blip xmlns:r="http://schemas.openxmlformats.org/officeDocument/2006/relationships" r:embed="rId2" cstate="print">
          <a:lum bright="-30000" contrast="50000"/>
        </a:blip>
        <a:srcRect/>
        <a:stretch>
          <a:fillRect/>
        </a:stretch>
      </xdr:blipFill>
      <xdr:spPr bwMode="auto">
        <a:xfrm>
          <a:off x="2476500" y="146113500"/>
          <a:ext cx="742950" cy="773206"/>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750794</xdr:colOff>
      <xdr:row>9</xdr:row>
      <xdr:rowOff>134471</xdr:rowOff>
    </xdr:from>
    <xdr:to>
      <xdr:col>1</xdr:col>
      <xdr:colOff>1493744</xdr:colOff>
      <xdr:row>13</xdr:row>
      <xdr:rowOff>134471</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003176" y="6577853"/>
          <a:ext cx="742950" cy="773206"/>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619125</xdr:colOff>
      <xdr:row>49</xdr:row>
      <xdr:rowOff>95250</xdr:rowOff>
    </xdr:from>
    <xdr:to>
      <xdr:col>2</xdr:col>
      <xdr:colOff>19050</xdr:colOff>
      <xdr:row>53</xdr:row>
      <xdr:rowOff>96931</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190875" y="21621750"/>
          <a:ext cx="742950" cy="773206"/>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3</xdr:col>
      <xdr:colOff>295275</xdr:colOff>
      <xdr:row>34</xdr:row>
      <xdr:rowOff>57150</xdr:rowOff>
    </xdr:from>
    <xdr:to>
      <xdr:col>3</xdr:col>
      <xdr:colOff>1038225</xdr:colOff>
      <xdr:row>38</xdr:row>
      <xdr:rowOff>58831</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4400550" y="10991850"/>
          <a:ext cx="742950" cy="77320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1695450</xdr:colOff>
      <xdr:row>80</xdr:row>
      <xdr:rowOff>76200</xdr:rowOff>
    </xdr:from>
    <xdr:to>
      <xdr:col>2</xdr:col>
      <xdr:colOff>38100</xdr:colOff>
      <xdr:row>84</xdr:row>
      <xdr:rowOff>77881</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1962150" y="17164050"/>
          <a:ext cx="742950" cy="773206"/>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3514725</xdr:colOff>
      <xdr:row>29</xdr:row>
      <xdr:rowOff>142875</xdr:rowOff>
    </xdr:from>
    <xdr:to>
      <xdr:col>1</xdr:col>
      <xdr:colOff>733425</xdr:colOff>
      <xdr:row>33</xdr:row>
      <xdr:rowOff>144556</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514725" y="9725025"/>
          <a:ext cx="742950" cy="773206"/>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2</xdr:col>
      <xdr:colOff>517071</xdr:colOff>
      <xdr:row>130</xdr:row>
      <xdr:rowOff>54429</xdr:rowOff>
    </xdr:from>
    <xdr:to>
      <xdr:col>2</xdr:col>
      <xdr:colOff>1260021</xdr:colOff>
      <xdr:row>134</xdr:row>
      <xdr:rowOff>52028</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5551714" y="111415286"/>
          <a:ext cx="742950" cy="773206"/>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2</xdr:col>
      <xdr:colOff>295275</xdr:colOff>
      <xdr:row>8</xdr:row>
      <xdr:rowOff>123825</xdr:rowOff>
    </xdr:from>
    <xdr:to>
      <xdr:col>2</xdr:col>
      <xdr:colOff>1038225</xdr:colOff>
      <xdr:row>12</xdr:row>
      <xdr:rowOff>125506</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457575" y="3543300"/>
          <a:ext cx="742950" cy="77320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212912</xdr:colOff>
      <xdr:row>143</xdr:row>
      <xdr:rowOff>123265</xdr:rowOff>
    </xdr:from>
    <xdr:to>
      <xdr:col>4</xdr:col>
      <xdr:colOff>59392</xdr:colOff>
      <xdr:row>147</xdr:row>
      <xdr:rowOff>123265</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2610971" y="39713647"/>
          <a:ext cx="742950" cy="77320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1009650</xdr:colOff>
      <xdr:row>27</xdr:row>
      <xdr:rowOff>142875</xdr:rowOff>
    </xdr:from>
    <xdr:to>
      <xdr:col>3</xdr:col>
      <xdr:colOff>323850</xdr:colOff>
      <xdr:row>31</xdr:row>
      <xdr:rowOff>144556</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2952750" y="7115175"/>
          <a:ext cx="742950" cy="773206"/>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819150</xdr:colOff>
      <xdr:row>125</xdr:row>
      <xdr:rowOff>19050</xdr:rowOff>
    </xdr:from>
    <xdr:to>
      <xdr:col>3</xdr:col>
      <xdr:colOff>295275</xdr:colOff>
      <xdr:row>129</xdr:row>
      <xdr:rowOff>20731</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2819400" y="25679400"/>
          <a:ext cx="742950" cy="77320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552450</xdr:colOff>
      <xdr:row>105</xdr:row>
      <xdr:rowOff>85725</xdr:rowOff>
    </xdr:from>
    <xdr:to>
      <xdr:col>3</xdr:col>
      <xdr:colOff>104775</xdr:colOff>
      <xdr:row>109</xdr:row>
      <xdr:rowOff>87406</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2943225" y="24784050"/>
          <a:ext cx="742950" cy="773206"/>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359833</xdr:colOff>
      <xdr:row>555</xdr:row>
      <xdr:rowOff>0</xdr:rowOff>
    </xdr:from>
    <xdr:to>
      <xdr:col>2</xdr:col>
      <xdr:colOff>1102783</xdr:colOff>
      <xdr:row>559</xdr:row>
      <xdr:rowOff>622</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2614083" y="176731083"/>
          <a:ext cx="742950" cy="77320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544286</xdr:colOff>
      <xdr:row>120</xdr:row>
      <xdr:rowOff>136071</xdr:rowOff>
    </xdr:from>
    <xdr:to>
      <xdr:col>2</xdr:col>
      <xdr:colOff>1287236</xdr:colOff>
      <xdr:row>124</xdr:row>
      <xdr:rowOff>133670</xdr:rowOff>
    </xdr:to>
    <xdr:pic>
      <xdr:nvPicPr>
        <xdr:cNvPr id="2" name="Picture 1"/>
        <xdr:cNvPicPr>
          <a:picLocks noChangeAspect="1" noChangeArrowheads="1"/>
        </xdr:cNvPicPr>
      </xdr:nvPicPr>
      <xdr:blipFill>
        <a:blip xmlns:r="http://schemas.openxmlformats.org/officeDocument/2006/relationships" r:embed="rId1" cstate="print">
          <a:lum bright="-30000" contrast="50000"/>
        </a:blip>
        <a:srcRect/>
        <a:stretch>
          <a:fillRect/>
        </a:stretch>
      </xdr:blipFill>
      <xdr:spPr bwMode="auto">
        <a:xfrm>
          <a:off x="3850822" y="38630678"/>
          <a:ext cx="742950" cy="7732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elibrary.ru/contents.asp?issueid=2184950&amp;selid=32282009" TargetMode="External"/><Relationship Id="rId1" Type="http://schemas.openxmlformats.org/officeDocument/2006/relationships/hyperlink" Target="https://elibrary.ru/contents.asp?issueid=2184950&amp;selid=32282009" TargetMode="Externa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3.bin"/><Relationship Id="rId1" Type="http://schemas.openxmlformats.org/officeDocument/2006/relationships/hyperlink" Target="https://kias.rfbr.ru/index.php"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8" Type="http://schemas.openxmlformats.org/officeDocument/2006/relationships/hyperlink" Target="http://www.iprbookshop.ru/GiSoft%20&#1073;&#1080;&#1073;&#1083;&#1080;&#1086;&#1090;&#1077;&#1082;&#1072;" TargetMode="External"/><Relationship Id="rId3" Type="http://schemas.openxmlformats.org/officeDocument/2006/relationships/hyperlink" Target="http://www.iprbookshop.ru/GiSoft%20&#1073;&#1080;&#1073;&#1083;&#1080;&#1086;&#1090;&#1077;&#1082;&#1072;" TargetMode="External"/><Relationship Id="rId7" Type="http://schemas.openxmlformats.org/officeDocument/2006/relationships/hyperlink" Target="http://www.iprbookshop.ru/GiSoft%20&#1073;&#1080;&#1073;&#1083;&#1080;&#1086;&#1090;&#1077;&#1082;&#1072;" TargetMode="External"/><Relationship Id="rId2" Type="http://schemas.openxmlformats.org/officeDocument/2006/relationships/hyperlink" Target="http://www.iprbookshop.ru/GiSoft%20&#1073;&#1080;&#1073;&#1083;&#1080;&#1086;&#1090;&#1077;&#1082;&#1072;" TargetMode="External"/><Relationship Id="rId1" Type="http://schemas.openxmlformats.org/officeDocument/2006/relationships/hyperlink" Target="http://www.iprbookshop.ru/GiSoft%20&#1073;&#1080;&#1073;&#1083;&#1080;&#1086;&#1090;&#1077;&#1082;&#1072;" TargetMode="External"/><Relationship Id="rId6" Type="http://schemas.openxmlformats.org/officeDocument/2006/relationships/hyperlink" Target="http://www.iprbookshop.ru/GiSoft%20&#1073;&#1080;&#1073;&#1083;&#1080;&#1086;&#1090;&#1077;&#1082;&#1072;" TargetMode="External"/><Relationship Id="rId11" Type="http://schemas.openxmlformats.org/officeDocument/2006/relationships/drawing" Target="../drawings/drawing31.xml"/><Relationship Id="rId5" Type="http://schemas.openxmlformats.org/officeDocument/2006/relationships/hyperlink" Target="http://www.iprbookshop.ru/GiSoft%20&#1073;&#1080;&#1073;&#1083;&#1080;&#1086;&#1090;&#1077;&#1082;&#1072;" TargetMode="External"/><Relationship Id="rId10" Type="http://schemas.openxmlformats.org/officeDocument/2006/relationships/printerSettings" Target="../printerSettings/printerSettings27.bin"/><Relationship Id="rId4" Type="http://schemas.openxmlformats.org/officeDocument/2006/relationships/hyperlink" Target="http://www.iprbookshop.ru/GiSoft%20&#1073;&#1080;&#1073;&#1083;&#1080;&#1086;&#1090;&#1077;&#1082;&#1072;" TargetMode="External"/><Relationship Id="rId9" Type="http://schemas.openxmlformats.org/officeDocument/2006/relationships/hyperlink" Target="http://www.iprbookshop.ru/GiSoft%20&#1073;&#1080;&#1073;&#1083;&#1080;&#1086;&#1090;&#1077;&#1082;&#1072;" TargetMode="Externa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59999389629810485"/>
  </sheetPr>
  <dimension ref="A1:U100"/>
  <sheetViews>
    <sheetView topLeftCell="A91" zoomScale="85" zoomScaleNormal="85" workbookViewId="0">
      <selection activeCell="F111" sqref="F111"/>
    </sheetView>
  </sheetViews>
  <sheetFormatPr defaultRowHeight="15"/>
  <cols>
    <col min="1" max="1" width="9.42578125" customWidth="1"/>
    <col min="2" max="2" width="23" style="7" customWidth="1"/>
    <col min="3" max="3" width="15.140625" customWidth="1"/>
    <col min="4" max="4" width="10.85546875" customWidth="1"/>
    <col min="5" max="5" width="17" customWidth="1"/>
    <col min="6" max="6" width="13.28515625" customWidth="1"/>
    <col min="7" max="7" width="9.5703125" customWidth="1"/>
    <col min="8" max="8" width="12.7109375" customWidth="1"/>
    <col min="9" max="9" width="23" customWidth="1"/>
    <col min="10" max="10" width="5" customWidth="1"/>
    <col min="11" max="11" width="5.85546875" customWidth="1"/>
    <col min="12" max="12" width="5.7109375" customWidth="1"/>
    <col min="13" max="13" width="5.42578125" customWidth="1"/>
    <col min="14" max="14" width="5" customWidth="1"/>
    <col min="15" max="15" width="6.140625" customWidth="1"/>
    <col min="16" max="16" width="4.7109375" customWidth="1"/>
    <col min="17" max="17" width="6.140625" customWidth="1"/>
    <col min="18" max="18" width="7.140625" customWidth="1"/>
    <col min="19" max="19" width="5.5703125" customWidth="1"/>
    <col min="20" max="20" width="7.28515625" customWidth="1"/>
    <col min="21" max="21" width="6.42578125" customWidth="1"/>
  </cols>
  <sheetData>
    <row r="1" spans="1:21" ht="15.75" customHeight="1">
      <c r="A1" s="56"/>
      <c r="B1" s="54"/>
      <c r="C1" s="56"/>
      <c r="D1" s="56"/>
      <c r="E1" s="56"/>
      <c r="F1" s="56"/>
      <c r="G1" s="56"/>
      <c r="H1" s="56"/>
      <c r="I1" s="56" t="s">
        <v>2</v>
      </c>
      <c r="J1" s="56"/>
      <c r="K1" s="56"/>
      <c r="L1" s="56"/>
      <c r="M1" s="56"/>
      <c r="N1" s="56"/>
      <c r="O1" s="56"/>
      <c r="P1" s="56"/>
      <c r="Q1" s="56"/>
      <c r="R1" s="48"/>
      <c r="S1" s="49"/>
      <c r="T1" s="49"/>
      <c r="U1" s="49"/>
    </row>
    <row r="2" spans="1:21" ht="18" customHeight="1">
      <c r="A2" s="371" t="s">
        <v>155</v>
      </c>
      <c r="B2" s="372"/>
      <c r="C2" s="372"/>
      <c r="D2" s="372"/>
      <c r="E2" s="372"/>
      <c r="F2" s="372"/>
      <c r="G2" s="372"/>
      <c r="H2" s="372"/>
      <c r="I2" s="372"/>
      <c r="J2" s="50"/>
      <c r="K2" s="50"/>
      <c r="L2" s="50"/>
      <c r="M2" s="50"/>
      <c r="N2" s="50"/>
      <c r="O2" s="50"/>
      <c r="P2" s="50"/>
      <c r="Q2" s="50"/>
      <c r="R2" s="50"/>
      <c r="S2" s="50"/>
      <c r="T2" s="50"/>
      <c r="U2" s="50"/>
    </row>
    <row r="3" spans="1:21" ht="15" customHeight="1">
      <c r="A3" s="56"/>
      <c r="B3" s="373" t="s">
        <v>1134</v>
      </c>
      <c r="C3" s="373"/>
      <c r="D3" s="373"/>
      <c r="E3" s="373"/>
      <c r="F3" s="373"/>
      <c r="G3" s="373"/>
      <c r="H3" s="373"/>
      <c r="I3" s="52"/>
      <c r="J3" s="52"/>
      <c r="K3" s="52"/>
      <c r="L3" s="52"/>
      <c r="M3" s="52"/>
      <c r="N3" s="52"/>
      <c r="O3" s="52"/>
      <c r="P3" s="52"/>
      <c r="Q3" s="52"/>
      <c r="R3" s="52"/>
      <c r="S3" s="56"/>
      <c r="T3" s="56"/>
      <c r="U3" s="56"/>
    </row>
    <row r="4" spans="1:21" ht="9.75" customHeight="1">
      <c r="A4" s="374" t="s">
        <v>1</v>
      </c>
      <c r="B4" s="375"/>
      <c r="C4" s="375"/>
      <c r="D4" s="375"/>
      <c r="E4" s="375"/>
      <c r="F4" s="375"/>
      <c r="G4" s="375"/>
      <c r="H4" s="375"/>
      <c r="I4" s="375"/>
      <c r="J4" s="51"/>
      <c r="K4" s="51"/>
      <c r="L4" s="51"/>
      <c r="M4" s="51"/>
      <c r="N4" s="51"/>
      <c r="O4" s="51"/>
      <c r="P4" s="51"/>
      <c r="Q4" s="51"/>
      <c r="R4" s="51"/>
      <c r="S4" s="56"/>
      <c r="T4" s="56"/>
      <c r="U4" s="56"/>
    </row>
    <row r="5" spans="1:21" s="2" customFormat="1" ht="48.75" customHeight="1">
      <c r="A5" s="376" t="s">
        <v>1135</v>
      </c>
      <c r="B5" s="377"/>
      <c r="C5" s="377"/>
      <c r="D5" s="377"/>
      <c r="E5" s="377"/>
      <c r="F5" s="377"/>
      <c r="G5" s="377"/>
      <c r="H5" s="377"/>
      <c r="I5" s="377"/>
      <c r="J5" s="53"/>
      <c r="K5" s="53"/>
      <c r="L5" s="53"/>
      <c r="M5" s="53"/>
      <c r="N5" s="53"/>
      <c r="O5" s="53"/>
      <c r="P5" s="53"/>
      <c r="Q5" s="53"/>
      <c r="R5" s="53"/>
      <c r="S5" s="53"/>
      <c r="T5" s="53"/>
      <c r="U5" s="53"/>
    </row>
    <row r="6" spans="1:21" s="55" customFormat="1" ht="27.75" customHeight="1">
      <c r="A6" s="378" t="s">
        <v>182</v>
      </c>
      <c r="B6" s="378" t="s">
        <v>227</v>
      </c>
      <c r="C6" s="378" t="s">
        <v>183</v>
      </c>
      <c r="D6" s="378" t="s">
        <v>5</v>
      </c>
      <c r="E6" s="380" t="s">
        <v>223</v>
      </c>
      <c r="F6" s="380"/>
      <c r="G6" s="380"/>
      <c r="H6" s="380"/>
      <c r="I6" s="378" t="s">
        <v>224</v>
      </c>
    </row>
    <row r="7" spans="1:21" s="55" customFormat="1" ht="165.75" customHeight="1">
      <c r="A7" s="379"/>
      <c r="B7" s="379"/>
      <c r="C7" s="379"/>
      <c r="D7" s="379"/>
      <c r="E7" s="36" t="s">
        <v>185</v>
      </c>
      <c r="F7" s="36" t="s">
        <v>186</v>
      </c>
      <c r="G7" s="36" t="s">
        <v>187</v>
      </c>
      <c r="H7" s="36" t="s">
        <v>225</v>
      </c>
      <c r="I7" s="379"/>
    </row>
    <row r="8" spans="1:21" s="55" customFormat="1" ht="60">
      <c r="A8" s="64" t="s">
        <v>268</v>
      </c>
      <c r="B8" s="120" t="s">
        <v>252</v>
      </c>
      <c r="C8" s="58" t="s">
        <v>270</v>
      </c>
      <c r="D8" s="58" t="s">
        <v>24</v>
      </c>
      <c r="E8" s="58">
        <v>10</v>
      </c>
      <c r="F8" s="58"/>
      <c r="G8" s="58"/>
      <c r="H8" s="58">
        <v>14</v>
      </c>
      <c r="I8" s="58">
        <v>165.9</v>
      </c>
    </row>
    <row r="10" spans="1:21">
      <c r="A10" s="56"/>
      <c r="B10" s="117"/>
      <c r="C10" s="56"/>
      <c r="D10" s="56"/>
      <c r="E10" s="56"/>
      <c r="F10" s="56"/>
      <c r="G10" s="56"/>
      <c r="H10" s="56"/>
      <c r="I10" s="56" t="s">
        <v>2</v>
      </c>
    </row>
    <row r="11" spans="1:21">
      <c r="A11" s="371" t="s">
        <v>155</v>
      </c>
      <c r="B11" s="372"/>
      <c r="C11" s="372"/>
      <c r="D11" s="372"/>
      <c r="E11" s="372"/>
      <c r="F11" s="372"/>
      <c r="G11" s="372"/>
      <c r="H11" s="372"/>
      <c r="I11" s="372"/>
    </row>
    <row r="12" spans="1:21" ht="15" customHeight="1">
      <c r="A12" s="56"/>
      <c r="B12" s="373" t="s">
        <v>1134</v>
      </c>
      <c r="C12" s="373"/>
      <c r="D12" s="373"/>
      <c r="E12" s="373"/>
      <c r="F12" s="373"/>
      <c r="G12" s="373"/>
      <c r="H12" s="373"/>
      <c r="I12" s="118"/>
    </row>
    <row r="13" spans="1:21">
      <c r="A13" s="374" t="s">
        <v>1</v>
      </c>
      <c r="B13" s="375"/>
      <c r="C13" s="375"/>
      <c r="D13" s="375"/>
      <c r="E13" s="375"/>
      <c r="F13" s="375"/>
      <c r="G13" s="375"/>
      <c r="H13" s="375"/>
      <c r="I13" s="375"/>
    </row>
    <row r="14" spans="1:21" ht="48.75" customHeight="1">
      <c r="A14" s="376" t="s">
        <v>1136</v>
      </c>
      <c r="B14" s="377"/>
      <c r="C14" s="377"/>
      <c r="D14" s="377"/>
      <c r="E14" s="377"/>
      <c r="F14" s="377"/>
      <c r="G14" s="377"/>
      <c r="H14" s="377"/>
      <c r="I14" s="377"/>
    </row>
    <row r="15" spans="1:21">
      <c r="A15" s="378" t="s">
        <v>182</v>
      </c>
      <c r="B15" s="378" t="s">
        <v>227</v>
      </c>
      <c r="C15" s="378" t="s">
        <v>183</v>
      </c>
      <c r="D15" s="378" t="s">
        <v>5</v>
      </c>
      <c r="E15" s="380" t="s">
        <v>223</v>
      </c>
      <c r="F15" s="380"/>
      <c r="G15" s="380"/>
      <c r="H15" s="380"/>
      <c r="I15" s="378" t="s">
        <v>224</v>
      </c>
    </row>
    <row r="16" spans="1:21" ht="102">
      <c r="A16" s="379"/>
      <c r="B16" s="379"/>
      <c r="C16" s="379"/>
      <c r="D16" s="379"/>
      <c r="E16" s="122" t="s">
        <v>185</v>
      </c>
      <c r="F16" s="122" t="s">
        <v>186</v>
      </c>
      <c r="G16" s="122" t="s">
        <v>187</v>
      </c>
      <c r="H16" s="122" t="s">
        <v>225</v>
      </c>
      <c r="I16" s="379"/>
    </row>
    <row r="17" spans="1:9" ht="45">
      <c r="A17" s="64" t="s">
        <v>271</v>
      </c>
      <c r="B17" s="120" t="s">
        <v>254</v>
      </c>
      <c r="C17" s="119" t="s">
        <v>270</v>
      </c>
      <c r="D17" s="119" t="s">
        <v>24</v>
      </c>
      <c r="E17" s="119">
        <v>10</v>
      </c>
      <c r="F17" s="119"/>
      <c r="G17" s="119"/>
      <c r="H17" s="119">
        <v>11</v>
      </c>
      <c r="I17" s="119">
        <v>191.5</v>
      </c>
    </row>
    <row r="19" spans="1:9">
      <c r="A19" s="56"/>
      <c r="B19" s="117"/>
      <c r="C19" s="56"/>
      <c r="D19" s="56"/>
      <c r="E19" s="56"/>
      <c r="F19" s="56"/>
      <c r="G19" s="56"/>
      <c r="H19" s="56"/>
      <c r="I19" s="56" t="s">
        <v>2</v>
      </c>
    </row>
    <row r="20" spans="1:9">
      <c r="A20" s="371" t="s">
        <v>155</v>
      </c>
      <c r="B20" s="372"/>
      <c r="C20" s="372"/>
      <c r="D20" s="372"/>
      <c r="E20" s="372"/>
      <c r="F20" s="372"/>
      <c r="G20" s="372"/>
      <c r="H20" s="372"/>
      <c r="I20" s="372"/>
    </row>
    <row r="21" spans="1:9" ht="15" customHeight="1">
      <c r="A21" s="56"/>
      <c r="B21" s="373" t="s">
        <v>1134</v>
      </c>
      <c r="C21" s="373"/>
      <c r="D21" s="373"/>
      <c r="E21" s="373"/>
      <c r="F21" s="373"/>
      <c r="G21" s="373"/>
      <c r="H21" s="373"/>
      <c r="I21" s="118"/>
    </row>
    <row r="22" spans="1:9">
      <c r="A22" s="374" t="s">
        <v>1</v>
      </c>
      <c r="B22" s="375"/>
      <c r="C22" s="375"/>
      <c r="D22" s="375"/>
      <c r="E22" s="375"/>
      <c r="F22" s="375"/>
      <c r="G22" s="375"/>
      <c r="H22" s="375"/>
      <c r="I22" s="375"/>
    </row>
    <row r="23" spans="1:9" ht="48.75" customHeight="1">
      <c r="A23" s="376" t="s">
        <v>1137</v>
      </c>
      <c r="B23" s="377"/>
      <c r="C23" s="377"/>
      <c r="D23" s="377"/>
      <c r="E23" s="377"/>
      <c r="F23" s="377"/>
      <c r="G23" s="377"/>
      <c r="H23" s="377"/>
      <c r="I23" s="377"/>
    </row>
    <row r="24" spans="1:9">
      <c r="A24" s="378" t="s">
        <v>182</v>
      </c>
      <c r="B24" s="378" t="s">
        <v>227</v>
      </c>
      <c r="C24" s="378" t="s">
        <v>183</v>
      </c>
      <c r="D24" s="378" t="s">
        <v>5</v>
      </c>
      <c r="E24" s="380" t="s">
        <v>223</v>
      </c>
      <c r="F24" s="380"/>
      <c r="G24" s="380"/>
      <c r="H24" s="380"/>
      <c r="I24" s="378" t="s">
        <v>224</v>
      </c>
    </row>
    <row r="25" spans="1:9" ht="102">
      <c r="A25" s="379"/>
      <c r="B25" s="379"/>
      <c r="C25" s="379"/>
      <c r="D25" s="379"/>
      <c r="E25" s="122" t="s">
        <v>185</v>
      </c>
      <c r="F25" s="122" t="s">
        <v>186</v>
      </c>
      <c r="G25" s="122" t="s">
        <v>187</v>
      </c>
      <c r="H25" s="122" t="s">
        <v>225</v>
      </c>
      <c r="I25" s="379"/>
    </row>
    <row r="26" spans="1:9" ht="75">
      <c r="A26" s="64" t="s">
        <v>273</v>
      </c>
      <c r="B26" s="120" t="s">
        <v>256</v>
      </c>
      <c r="C26" s="119" t="s">
        <v>270</v>
      </c>
      <c r="D26" s="119" t="s">
        <v>24</v>
      </c>
      <c r="E26" s="119"/>
      <c r="F26" s="119"/>
      <c r="G26" s="119"/>
      <c r="H26" s="119">
        <v>5</v>
      </c>
      <c r="I26" s="119">
        <v>161.4</v>
      </c>
    </row>
    <row r="28" spans="1:9">
      <c r="A28" s="56"/>
      <c r="B28" s="117"/>
      <c r="C28" s="56"/>
      <c r="D28" s="56"/>
      <c r="E28" s="56"/>
      <c r="F28" s="56"/>
      <c r="G28" s="56"/>
      <c r="H28" s="56"/>
      <c r="I28" s="56" t="s">
        <v>2</v>
      </c>
    </row>
    <row r="29" spans="1:9">
      <c r="A29" s="371" t="s">
        <v>155</v>
      </c>
      <c r="B29" s="372"/>
      <c r="C29" s="372"/>
      <c r="D29" s="372"/>
      <c r="E29" s="372"/>
      <c r="F29" s="372"/>
      <c r="G29" s="372"/>
      <c r="H29" s="372"/>
      <c r="I29" s="372"/>
    </row>
    <row r="30" spans="1:9" ht="15" customHeight="1">
      <c r="A30" s="56"/>
      <c r="B30" s="373" t="s">
        <v>1134</v>
      </c>
      <c r="C30" s="373"/>
      <c r="D30" s="373"/>
      <c r="E30" s="373"/>
      <c r="F30" s="373"/>
      <c r="G30" s="373"/>
      <c r="H30" s="373"/>
      <c r="I30" s="118"/>
    </row>
    <row r="31" spans="1:9">
      <c r="A31" s="374" t="s">
        <v>1</v>
      </c>
      <c r="B31" s="375"/>
      <c r="C31" s="375"/>
      <c r="D31" s="375"/>
      <c r="E31" s="375"/>
      <c r="F31" s="375"/>
      <c r="G31" s="375"/>
      <c r="H31" s="375"/>
      <c r="I31" s="375"/>
    </row>
    <row r="32" spans="1:9" ht="48.75" customHeight="1">
      <c r="A32" s="376" t="s">
        <v>1138</v>
      </c>
      <c r="B32" s="377"/>
      <c r="C32" s="377"/>
      <c r="D32" s="377"/>
      <c r="E32" s="377"/>
      <c r="F32" s="377"/>
      <c r="G32" s="377"/>
      <c r="H32" s="377"/>
      <c r="I32" s="377"/>
    </row>
    <row r="33" spans="1:9">
      <c r="A33" s="378" t="s">
        <v>182</v>
      </c>
      <c r="B33" s="378" t="s">
        <v>227</v>
      </c>
      <c r="C33" s="378" t="s">
        <v>183</v>
      </c>
      <c r="D33" s="378" t="s">
        <v>5</v>
      </c>
      <c r="E33" s="380" t="s">
        <v>223</v>
      </c>
      <c r="F33" s="380"/>
      <c r="G33" s="380"/>
      <c r="H33" s="380"/>
      <c r="I33" s="378" t="s">
        <v>224</v>
      </c>
    </row>
    <row r="34" spans="1:9" ht="102">
      <c r="A34" s="379"/>
      <c r="B34" s="379"/>
      <c r="C34" s="379"/>
      <c r="D34" s="379"/>
      <c r="E34" s="122" t="s">
        <v>185</v>
      </c>
      <c r="F34" s="122" t="s">
        <v>186</v>
      </c>
      <c r="G34" s="122" t="s">
        <v>187</v>
      </c>
      <c r="H34" s="122" t="s">
        <v>225</v>
      </c>
      <c r="I34" s="379"/>
    </row>
    <row r="35" spans="1:9" ht="45">
      <c r="A35" s="64" t="s">
        <v>274</v>
      </c>
      <c r="B35" s="120" t="s">
        <v>258</v>
      </c>
      <c r="C35" s="119" t="s">
        <v>270</v>
      </c>
      <c r="D35" s="119" t="s">
        <v>24</v>
      </c>
      <c r="E35" s="119">
        <v>10</v>
      </c>
      <c r="F35" s="119"/>
      <c r="G35" s="119"/>
      <c r="H35" s="119">
        <v>11</v>
      </c>
      <c r="I35" s="119">
        <v>190.5</v>
      </c>
    </row>
    <row r="36" spans="1:9" ht="45">
      <c r="A36" s="64" t="s">
        <v>276</v>
      </c>
      <c r="B36" s="120" t="s">
        <v>258</v>
      </c>
      <c r="C36" s="119" t="s">
        <v>270</v>
      </c>
      <c r="D36" s="119" t="s">
        <v>277</v>
      </c>
      <c r="E36" s="119"/>
      <c r="F36" s="119"/>
      <c r="G36" s="119"/>
      <c r="H36" s="119">
        <v>12</v>
      </c>
      <c r="I36" s="119">
        <v>158.6</v>
      </c>
    </row>
    <row r="37" spans="1:9" ht="45">
      <c r="A37" s="64" t="s">
        <v>276</v>
      </c>
      <c r="B37" s="120" t="s">
        <v>258</v>
      </c>
      <c r="C37" s="119" t="s">
        <v>270</v>
      </c>
      <c r="D37" s="119" t="s">
        <v>3</v>
      </c>
      <c r="E37" s="119"/>
      <c r="F37" s="119"/>
      <c r="G37" s="119"/>
      <c r="H37" s="119">
        <v>36</v>
      </c>
      <c r="I37" s="119">
        <v>158.1</v>
      </c>
    </row>
    <row r="39" spans="1:9">
      <c r="A39" s="56"/>
      <c r="B39" s="117"/>
      <c r="C39" s="56"/>
      <c r="D39" s="56"/>
      <c r="E39" s="56"/>
      <c r="F39" s="56"/>
      <c r="G39" s="56"/>
      <c r="H39" s="56"/>
      <c r="I39" s="56" t="s">
        <v>2</v>
      </c>
    </row>
    <row r="40" spans="1:9">
      <c r="A40" s="371" t="s">
        <v>155</v>
      </c>
      <c r="B40" s="372"/>
      <c r="C40" s="372"/>
      <c r="D40" s="372"/>
      <c r="E40" s="372"/>
      <c r="F40" s="372"/>
      <c r="G40" s="372"/>
      <c r="H40" s="372"/>
      <c r="I40" s="372"/>
    </row>
    <row r="41" spans="1:9" ht="15" customHeight="1">
      <c r="A41" s="56"/>
      <c r="B41" s="373" t="s">
        <v>1134</v>
      </c>
      <c r="C41" s="373"/>
      <c r="D41" s="373"/>
      <c r="E41" s="373"/>
      <c r="F41" s="373"/>
      <c r="G41" s="373"/>
      <c r="H41" s="373"/>
      <c r="I41" s="118"/>
    </row>
    <row r="42" spans="1:9">
      <c r="A42" s="374" t="s">
        <v>1</v>
      </c>
      <c r="B42" s="375"/>
      <c r="C42" s="375"/>
      <c r="D42" s="375"/>
      <c r="E42" s="375"/>
      <c r="F42" s="375"/>
      <c r="G42" s="375"/>
      <c r="H42" s="375"/>
      <c r="I42" s="375"/>
    </row>
    <row r="43" spans="1:9" ht="48.75" customHeight="1">
      <c r="A43" s="376" t="s">
        <v>1139</v>
      </c>
      <c r="B43" s="377"/>
      <c r="C43" s="377"/>
      <c r="D43" s="377"/>
      <c r="E43" s="377"/>
      <c r="F43" s="377"/>
      <c r="G43" s="377"/>
      <c r="H43" s="377"/>
      <c r="I43" s="377"/>
    </row>
    <row r="44" spans="1:9">
      <c r="A44" s="378" t="s">
        <v>182</v>
      </c>
      <c r="B44" s="378" t="s">
        <v>227</v>
      </c>
      <c r="C44" s="378" t="s">
        <v>183</v>
      </c>
      <c r="D44" s="378" t="s">
        <v>5</v>
      </c>
      <c r="E44" s="380" t="s">
        <v>223</v>
      </c>
      <c r="F44" s="380"/>
      <c r="G44" s="380"/>
      <c r="H44" s="380"/>
      <c r="I44" s="378" t="s">
        <v>224</v>
      </c>
    </row>
    <row r="45" spans="1:9" ht="102">
      <c r="A45" s="379"/>
      <c r="B45" s="379"/>
      <c r="C45" s="379"/>
      <c r="D45" s="379"/>
      <c r="E45" s="122" t="s">
        <v>185</v>
      </c>
      <c r="F45" s="122" t="s">
        <v>186</v>
      </c>
      <c r="G45" s="122" t="s">
        <v>187</v>
      </c>
      <c r="H45" s="122" t="s">
        <v>225</v>
      </c>
      <c r="I45" s="379"/>
    </row>
    <row r="46" spans="1:9" ht="45">
      <c r="A46" s="64" t="s">
        <v>278</v>
      </c>
      <c r="B46" s="120" t="s">
        <v>242</v>
      </c>
      <c r="C46" s="119" t="s">
        <v>270</v>
      </c>
      <c r="D46" s="119" t="s">
        <v>24</v>
      </c>
      <c r="E46" s="119">
        <v>10</v>
      </c>
      <c r="F46" s="119"/>
      <c r="G46" s="119"/>
      <c r="H46" s="119">
        <v>16</v>
      </c>
      <c r="I46" s="119">
        <v>184</v>
      </c>
    </row>
    <row r="47" spans="1:9" ht="45">
      <c r="A47" s="64" t="s">
        <v>280</v>
      </c>
      <c r="B47" s="120" t="s">
        <v>242</v>
      </c>
      <c r="C47" s="119" t="s">
        <v>270</v>
      </c>
      <c r="D47" s="119" t="s">
        <v>3</v>
      </c>
      <c r="E47" s="119"/>
      <c r="F47" s="119"/>
      <c r="G47" s="119"/>
      <c r="H47" s="119">
        <v>20</v>
      </c>
      <c r="I47" s="119">
        <v>172.9</v>
      </c>
    </row>
    <row r="49" spans="1:9">
      <c r="A49" s="56"/>
      <c r="B49" s="117"/>
      <c r="C49" s="56"/>
      <c r="D49" s="56"/>
      <c r="E49" s="56"/>
      <c r="F49" s="56"/>
      <c r="G49" s="56"/>
      <c r="H49" s="56"/>
      <c r="I49" s="56" t="s">
        <v>2</v>
      </c>
    </row>
    <row r="50" spans="1:9">
      <c r="A50" s="371" t="s">
        <v>155</v>
      </c>
      <c r="B50" s="372"/>
      <c r="C50" s="372"/>
      <c r="D50" s="372"/>
      <c r="E50" s="372"/>
      <c r="F50" s="372"/>
      <c r="G50" s="372"/>
      <c r="H50" s="372"/>
      <c r="I50" s="372"/>
    </row>
    <row r="51" spans="1:9" ht="15" customHeight="1">
      <c r="A51" s="56"/>
      <c r="B51" s="373" t="s">
        <v>1134</v>
      </c>
      <c r="C51" s="373"/>
      <c r="D51" s="373"/>
      <c r="E51" s="373"/>
      <c r="F51" s="373"/>
      <c r="G51" s="373"/>
      <c r="H51" s="373"/>
      <c r="I51" s="118"/>
    </row>
    <row r="52" spans="1:9">
      <c r="A52" s="374" t="s">
        <v>1</v>
      </c>
      <c r="B52" s="375"/>
      <c r="C52" s="375"/>
      <c r="D52" s="375"/>
      <c r="E52" s="375"/>
      <c r="F52" s="375"/>
      <c r="G52" s="375"/>
      <c r="H52" s="375"/>
      <c r="I52" s="375"/>
    </row>
    <row r="53" spans="1:9" ht="48.75" customHeight="1">
      <c r="A53" s="376" t="s">
        <v>1140</v>
      </c>
      <c r="B53" s="377"/>
      <c r="C53" s="377"/>
      <c r="D53" s="377"/>
      <c r="E53" s="377"/>
      <c r="F53" s="377"/>
      <c r="G53" s="377"/>
      <c r="H53" s="377"/>
      <c r="I53" s="377"/>
    </row>
    <row r="54" spans="1:9">
      <c r="A54" s="378" t="s">
        <v>182</v>
      </c>
      <c r="B54" s="378" t="s">
        <v>227</v>
      </c>
      <c r="C54" s="378" t="s">
        <v>183</v>
      </c>
      <c r="D54" s="378" t="s">
        <v>5</v>
      </c>
      <c r="E54" s="380" t="s">
        <v>223</v>
      </c>
      <c r="F54" s="380"/>
      <c r="G54" s="380"/>
      <c r="H54" s="380"/>
      <c r="I54" s="378" t="s">
        <v>224</v>
      </c>
    </row>
    <row r="55" spans="1:9" ht="102">
      <c r="A55" s="379"/>
      <c r="B55" s="379"/>
      <c r="C55" s="379"/>
      <c r="D55" s="379"/>
      <c r="E55" s="122" t="s">
        <v>185</v>
      </c>
      <c r="F55" s="122" t="s">
        <v>186</v>
      </c>
      <c r="G55" s="122" t="s">
        <v>187</v>
      </c>
      <c r="H55" s="122" t="s">
        <v>225</v>
      </c>
      <c r="I55" s="379"/>
    </row>
    <row r="56" spans="1:9" ht="30">
      <c r="A56" s="120" t="s">
        <v>281</v>
      </c>
      <c r="B56" s="121" t="s">
        <v>243</v>
      </c>
      <c r="C56" s="119" t="s">
        <v>270</v>
      </c>
      <c r="D56" s="119" t="s">
        <v>24</v>
      </c>
      <c r="E56" s="119"/>
      <c r="F56" s="119"/>
      <c r="G56" s="119"/>
      <c r="H56" s="119">
        <v>6</v>
      </c>
      <c r="I56" s="119">
        <v>183.7</v>
      </c>
    </row>
    <row r="57" spans="1:9" ht="30">
      <c r="A57" s="120" t="s">
        <v>281</v>
      </c>
      <c r="B57" s="121" t="s">
        <v>243</v>
      </c>
      <c r="C57" s="119" t="s">
        <v>270</v>
      </c>
      <c r="D57" s="119" t="s">
        <v>3</v>
      </c>
      <c r="E57" s="119"/>
      <c r="F57" s="119"/>
      <c r="G57" s="119"/>
      <c r="H57" s="119">
        <v>22</v>
      </c>
      <c r="I57" s="119">
        <v>189</v>
      </c>
    </row>
    <row r="59" spans="1:9">
      <c r="A59" s="56"/>
      <c r="B59" s="117"/>
      <c r="C59" s="56"/>
      <c r="D59" s="56"/>
      <c r="E59" s="56"/>
      <c r="F59" s="56"/>
      <c r="G59" s="56"/>
      <c r="H59" s="56"/>
      <c r="I59" s="56" t="s">
        <v>2</v>
      </c>
    </row>
    <row r="60" spans="1:9">
      <c r="A60" s="371" t="s">
        <v>155</v>
      </c>
      <c r="B60" s="372"/>
      <c r="C60" s="372"/>
      <c r="D60" s="372"/>
      <c r="E60" s="372"/>
      <c r="F60" s="372"/>
      <c r="G60" s="372"/>
      <c r="H60" s="372"/>
      <c r="I60" s="372"/>
    </row>
    <row r="61" spans="1:9" ht="15" customHeight="1">
      <c r="A61" s="56"/>
      <c r="B61" s="373" t="s">
        <v>1134</v>
      </c>
      <c r="C61" s="373"/>
      <c r="D61" s="373"/>
      <c r="E61" s="373"/>
      <c r="F61" s="373"/>
      <c r="G61" s="373"/>
      <c r="H61" s="373"/>
      <c r="I61" s="118"/>
    </row>
    <row r="62" spans="1:9">
      <c r="A62" s="374" t="s">
        <v>1</v>
      </c>
      <c r="B62" s="375"/>
      <c r="C62" s="375"/>
      <c r="D62" s="375"/>
      <c r="E62" s="375"/>
      <c r="F62" s="375"/>
      <c r="G62" s="375"/>
      <c r="H62" s="375"/>
      <c r="I62" s="375"/>
    </row>
    <row r="63" spans="1:9" ht="48.75" customHeight="1">
      <c r="A63" s="376" t="s">
        <v>1141</v>
      </c>
      <c r="B63" s="377"/>
      <c r="C63" s="377"/>
      <c r="D63" s="377"/>
      <c r="E63" s="377"/>
      <c r="F63" s="377"/>
      <c r="G63" s="377"/>
      <c r="H63" s="377"/>
      <c r="I63" s="377"/>
    </row>
    <row r="64" spans="1:9">
      <c r="A64" s="378" t="s">
        <v>182</v>
      </c>
      <c r="B64" s="378" t="s">
        <v>227</v>
      </c>
      <c r="C64" s="378" t="s">
        <v>183</v>
      </c>
      <c r="D64" s="378" t="s">
        <v>5</v>
      </c>
      <c r="E64" s="380" t="s">
        <v>223</v>
      </c>
      <c r="F64" s="380"/>
      <c r="G64" s="380"/>
      <c r="H64" s="380"/>
      <c r="I64" s="378" t="s">
        <v>224</v>
      </c>
    </row>
    <row r="65" spans="1:9" ht="102">
      <c r="A65" s="379"/>
      <c r="B65" s="379"/>
      <c r="C65" s="379"/>
      <c r="D65" s="379"/>
      <c r="E65" s="122" t="s">
        <v>185</v>
      </c>
      <c r="F65" s="122" t="s">
        <v>186</v>
      </c>
      <c r="G65" s="122" t="s">
        <v>187</v>
      </c>
      <c r="H65" s="122" t="s">
        <v>225</v>
      </c>
      <c r="I65" s="379"/>
    </row>
    <row r="66" spans="1:9" ht="75">
      <c r="A66" s="64" t="s">
        <v>283</v>
      </c>
      <c r="B66" s="121" t="s">
        <v>263</v>
      </c>
      <c r="C66" s="119" t="s">
        <v>284</v>
      </c>
      <c r="D66" s="119" t="s">
        <v>285</v>
      </c>
      <c r="E66" s="119">
        <v>5</v>
      </c>
      <c r="F66" s="119"/>
      <c r="G66" s="119"/>
      <c r="H66" s="119"/>
      <c r="I66" s="119">
        <v>86.4</v>
      </c>
    </row>
    <row r="68" spans="1:9">
      <c r="A68" s="56"/>
      <c r="B68" s="117"/>
      <c r="C68" s="56"/>
      <c r="D68" s="56"/>
      <c r="E68" s="56"/>
      <c r="F68" s="56"/>
      <c r="G68" s="56"/>
      <c r="H68" s="56"/>
      <c r="I68" s="56" t="s">
        <v>2</v>
      </c>
    </row>
    <row r="69" spans="1:9">
      <c r="A69" s="371" t="s">
        <v>155</v>
      </c>
      <c r="B69" s="372"/>
      <c r="C69" s="372"/>
      <c r="D69" s="372"/>
      <c r="E69" s="372"/>
      <c r="F69" s="372"/>
      <c r="G69" s="372"/>
      <c r="H69" s="372"/>
      <c r="I69" s="372"/>
    </row>
    <row r="70" spans="1:9" ht="15" customHeight="1">
      <c r="A70" s="56"/>
      <c r="B70" s="373" t="s">
        <v>1134</v>
      </c>
      <c r="C70" s="373"/>
      <c r="D70" s="373"/>
      <c r="E70" s="373"/>
      <c r="F70" s="373"/>
      <c r="G70" s="373"/>
      <c r="H70" s="373"/>
      <c r="I70" s="118"/>
    </row>
    <row r="71" spans="1:9">
      <c r="A71" s="374" t="s">
        <v>1</v>
      </c>
      <c r="B71" s="375"/>
      <c r="C71" s="375"/>
      <c r="D71" s="375"/>
      <c r="E71" s="375"/>
      <c r="F71" s="375"/>
      <c r="G71" s="375"/>
      <c r="H71" s="375"/>
      <c r="I71" s="375"/>
    </row>
    <row r="72" spans="1:9" ht="48.75" customHeight="1">
      <c r="A72" s="376" t="s">
        <v>1142</v>
      </c>
      <c r="B72" s="377"/>
      <c r="C72" s="377"/>
      <c r="D72" s="377"/>
      <c r="E72" s="377"/>
      <c r="F72" s="377"/>
      <c r="G72" s="377"/>
      <c r="H72" s="377"/>
      <c r="I72" s="377"/>
    </row>
    <row r="73" spans="1:9">
      <c r="A73" s="378" t="s">
        <v>182</v>
      </c>
      <c r="B73" s="378" t="s">
        <v>227</v>
      </c>
      <c r="C73" s="378" t="s">
        <v>183</v>
      </c>
      <c r="D73" s="378" t="s">
        <v>5</v>
      </c>
      <c r="E73" s="380" t="s">
        <v>223</v>
      </c>
      <c r="F73" s="380"/>
      <c r="G73" s="380"/>
      <c r="H73" s="380"/>
      <c r="I73" s="378" t="s">
        <v>224</v>
      </c>
    </row>
    <row r="74" spans="1:9" ht="102">
      <c r="A74" s="379"/>
      <c r="B74" s="379"/>
      <c r="C74" s="379"/>
      <c r="D74" s="379"/>
      <c r="E74" s="122" t="s">
        <v>185</v>
      </c>
      <c r="F74" s="122" t="s">
        <v>186</v>
      </c>
      <c r="G74" s="122" t="s">
        <v>187</v>
      </c>
      <c r="H74" s="122" t="s">
        <v>225</v>
      </c>
      <c r="I74" s="379"/>
    </row>
    <row r="75" spans="1:9" ht="45">
      <c r="A75" s="64" t="s">
        <v>286</v>
      </c>
      <c r="B75" s="147" t="s">
        <v>265</v>
      </c>
      <c r="C75" s="119" t="s">
        <v>284</v>
      </c>
      <c r="D75" s="119" t="s">
        <v>24</v>
      </c>
      <c r="E75" s="119">
        <v>10</v>
      </c>
      <c r="F75" s="119"/>
      <c r="G75" s="119"/>
      <c r="H75" s="119">
        <v>2</v>
      </c>
      <c r="I75" s="119">
        <v>79.099999999999994</v>
      </c>
    </row>
    <row r="76" spans="1:9" ht="45">
      <c r="A76" s="64" t="s">
        <v>286</v>
      </c>
      <c r="B76" s="207" t="s">
        <v>265</v>
      </c>
      <c r="C76" s="208" t="s">
        <v>284</v>
      </c>
      <c r="D76" s="208" t="s">
        <v>3</v>
      </c>
      <c r="E76" s="208"/>
      <c r="F76" s="208"/>
      <c r="G76" s="208"/>
      <c r="H76" s="208">
        <v>10</v>
      </c>
      <c r="I76" s="208">
        <v>76.599999999999994</v>
      </c>
    </row>
    <row r="78" spans="1:9">
      <c r="A78" s="56"/>
      <c r="B78" s="117"/>
      <c r="C78" s="56"/>
      <c r="D78" s="56"/>
      <c r="E78" s="56"/>
      <c r="F78" s="56"/>
      <c r="G78" s="56"/>
      <c r="H78" s="56"/>
      <c r="I78" s="56" t="s">
        <v>2</v>
      </c>
    </row>
    <row r="79" spans="1:9" ht="15" customHeight="1">
      <c r="A79" s="371" t="s">
        <v>155</v>
      </c>
      <c r="B79" s="372"/>
      <c r="C79" s="372"/>
      <c r="D79" s="372"/>
      <c r="E79" s="372"/>
      <c r="F79" s="372"/>
      <c r="G79" s="372"/>
      <c r="H79" s="372"/>
      <c r="I79" s="372"/>
    </row>
    <row r="80" spans="1:9">
      <c r="A80" s="56"/>
      <c r="B80" s="373" t="s">
        <v>1134</v>
      </c>
      <c r="C80" s="373"/>
      <c r="D80" s="373"/>
      <c r="E80" s="373"/>
      <c r="F80" s="373"/>
      <c r="G80" s="373"/>
      <c r="H80" s="373"/>
      <c r="I80" s="118"/>
    </row>
    <row r="81" spans="1:9" ht="15" customHeight="1">
      <c r="A81" s="374" t="s">
        <v>1</v>
      </c>
      <c r="B81" s="375"/>
      <c r="C81" s="375"/>
      <c r="D81" s="375"/>
      <c r="E81" s="375"/>
      <c r="F81" s="375"/>
      <c r="G81" s="375"/>
      <c r="H81" s="375"/>
      <c r="I81" s="375"/>
    </row>
    <row r="82" spans="1:9" ht="48.75" customHeight="1">
      <c r="A82" s="376" t="s">
        <v>1143</v>
      </c>
      <c r="B82" s="377"/>
      <c r="C82" s="377"/>
      <c r="D82" s="377"/>
      <c r="E82" s="377"/>
      <c r="F82" s="377"/>
      <c r="G82" s="377"/>
      <c r="H82" s="377"/>
      <c r="I82" s="377"/>
    </row>
    <row r="83" spans="1:9">
      <c r="A83" s="378" t="s">
        <v>182</v>
      </c>
      <c r="B83" s="378" t="s">
        <v>227</v>
      </c>
      <c r="C83" s="378" t="s">
        <v>183</v>
      </c>
      <c r="D83" s="378" t="s">
        <v>5</v>
      </c>
      <c r="E83" s="380" t="s">
        <v>223</v>
      </c>
      <c r="F83" s="380"/>
      <c r="G83" s="380"/>
      <c r="H83" s="380"/>
      <c r="I83" s="378" t="s">
        <v>224</v>
      </c>
    </row>
    <row r="84" spans="1:9" ht="102">
      <c r="A84" s="379"/>
      <c r="B84" s="379"/>
      <c r="C84" s="379"/>
      <c r="D84" s="379"/>
      <c r="E84" s="122" t="s">
        <v>185</v>
      </c>
      <c r="F84" s="122" t="s">
        <v>186</v>
      </c>
      <c r="G84" s="122" t="s">
        <v>187</v>
      </c>
      <c r="H84" s="122" t="s">
        <v>225</v>
      </c>
      <c r="I84" s="379"/>
    </row>
    <row r="85" spans="1:9" ht="30">
      <c r="A85" s="64" t="s">
        <v>287</v>
      </c>
      <c r="B85" s="121" t="s">
        <v>267</v>
      </c>
      <c r="C85" s="119" t="s">
        <v>284</v>
      </c>
      <c r="D85" s="119" t="s">
        <v>24</v>
      </c>
      <c r="E85" s="119">
        <v>8</v>
      </c>
      <c r="F85" s="119"/>
      <c r="G85" s="119"/>
      <c r="H85" s="119">
        <v>1</v>
      </c>
      <c r="I85" s="119">
        <v>90.3</v>
      </c>
    </row>
    <row r="86" spans="1:9" ht="30">
      <c r="A86" s="64" t="s">
        <v>287</v>
      </c>
      <c r="B86" s="207" t="s">
        <v>267</v>
      </c>
      <c r="C86" s="208" t="s">
        <v>284</v>
      </c>
      <c r="D86" s="208" t="s">
        <v>3</v>
      </c>
      <c r="E86" s="208"/>
      <c r="F86" s="208"/>
      <c r="G86" s="208"/>
      <c r="H86" s="208">
        <v>3</v>
      </c>
      <c r="I86" s="208">
        <v>76</v>
      </c>
    </row>
    <row r="88" spans="1:9">
      <c r="A88" s="200"/>
      <c r="B88" s="202"/>
      <c r="C88" s="200"/>
      <c r="D88" s="200"/>
      <c r="E88" s="200"/>
      <c r="F88" s="200"/>
      <c r="G88" s="200"/>
      <c r="H88" s="200"/>
      <c r="I88" s="200" t="s">
        <v>2</v>
      </c>
    </row>
    <row r="89" spans="1:9" ht="15" customHeight="1">
      <c r="A89" s="371" t="s">
        <v>155</v>
      </c>
      <c r="B89" s="372"/>
      <c r="C89" s="372"/>
      <c r="D89" s="372"/>
      <c r="E89" s="372"/>
      <c r="F89" s="372"/>
      <c r="G89" s="372"/>
      <c r="H89" s="372"/>
      <c r="I89" s="372"/>
    </row>
    <row r="90" spans="1:9">
      <c r="A90" s="200"/>
      <c r="B90" s="373" t="s">
        <v>1134</v>
      </c>
      <c r="C90" s="373"/>
      <c r="D90" s="373"/>
      <c r="E90" s="373"/>
      <c r="F90" s="373"/>
      <c r="G90" s="373"/>
      <c r="H90" s="373"/>
      <c r="I90" s="201"/>
    </row>
    <row r="91" spans="1:9" ht="15" customHeight="1">
      <c r="A91" s="374" t="s">
        <v>1</v>
      </c>
      <c r="B91" s="375"/>
      <c r="C91" s="375"/>
      <c r="D91" s="375"/>
      <c r="E91" s="375"/>
      <c r="F91" s="375"/>
      <c r="G91" s="375"/>
      <c r="H91" s="375"/>
      <c r="I91" s="375"/>
    </row>
    <row r="92" spans="1:9" ht="48.75" customHeight="1">
      <c r="A92" s="376" t="s">
        <v>1144</v>
      </c>
      <c r="B92" s="377"/>
      <c r="C92" s="377"/>
      <c r="D92" s="377"/>
      <c r="E92" s="377"/>
      <c r="F92" s="377"/>
      <c r="G92" s="377"/>
      <c r="H92" s="377"/>
      <c r="I92" s="377"/>
    </row>
    <row r="93" spans="1:9">
      <c r="A93" s="378" t="s">
        <v>182</v>
      </c>
      <c r="B93" s="378" t="s">
        <v>227</v>
      </c>
      <c r="C93" s="378" t="s">
        <v>183</v>
      </c>
      <c r="D93" s="378" t="s">
        <v>5</v>
      </c>
      <c r="E93" s="380" t="s">
        <v>223</v>
      </c>
      <c r="F93" s="380"/>
      <c r="G93" s="380"/>
      <c r="H93" s="380"/>
      <c r="I93" s="378" t="s">
        <v>224</v>
      </c>
    </row>
    <row r="94" spans="1:9" ht="102.75" customHeight="1">
      <c r="A94" s="379"/>
      <c r="B94" s="379"/>
      <c r="C94" s="379"/>
      <c r="D94" s="379"/>
      <c r="E94" s="204" t="s">
        <v>185</v>
      </c>
      <c r="F94" s="204" t="s">
        <v>186</v>
      </c>
      <c r="G94" s="204" t="s">
        <v>187</v>
      </c>
      <c r="H94" s="204" t="s">
        <v>225</v>
      </c>
      <c r="I94" s="379"/>
    </row>
    <row r="95" spans="1:9" ht="60">
      <c r="A95" s="64" t="s">
        <v>1132</v>
      </c>
      <c r="B95" s="209" t="s">
        <v>1133</v>
      </c>
      <c r="C95" s="208" t="s">
        <v>1131</v>
      </c>
      <c r="D95" s="208" t="s">
        <v>24</v>
      </c>
      <c r="E95" s="208"/>
      <c r="F95" s="208"/>
      <c r="G95" s="208"/>
      <c r="H95" s="208">
        <v>1</v>
      </c>
      <c r="I95" s="208">
        <v>98</v>
      </c>
    </row>
    <row r="96" spans="1:9" ht="60">
      <c r="A96" s="64" t="s">
        <v>1132</v>
      </c>
      <c r="B96" s="205" t="s">
        <v>1133</v>
      </c>
      <c r="C96" s="203" t="s">
        <v>1131</v>
      </c>
      <c r="D96" s="203" t="s">
        <v>3</v>
      </c>
      <c r="E96" s="203"/>
      <c r="F96" s="203"/>
      <c r="G96" s="203"/>
      <c r="H96" s="203">
        <v>1</v>
      </c>
      <c r="I96" s="203">
        <v>98</v>
      </c>
    </row>
    <row r="100" spans="1:5" ht="15.75">
      <c r="A100" s="337" t="s">
        <v>1527</v>
      </c>
      <c r="B100" s="337"/>
      <c r="C100" s="337"/>
      <c r="D100" s="338"/>
      <c r="E100" s="338" t="s">
        <v>1528</v>
      </c>
    </row>
  </sheetData>
  <mergeCells count="100">
    <mergeCell ref="A79:I79"/>
    <mergeCell ref="B80:H80"/>
    <mergeCell ref="A81:I81"/>
    <mergeCell ref="A82:I82"/>
    <mergeCell ref="A83:A84"/>
    <mergeCell ref="B83:B84"/>
    <mergeCell ref="C83:C84"/>
    <mergeCell ref="D83:D84"/>
    <mergeCell ref="E83:H83"/>
    <mergeCell ref="I83:I84"/>
    <mergeCell ref="A69:I69"/>
    <mergeCell ref="B70:H70"/>
    <mergeCell ref="A71:I71"/>
    <mergeCell ref="A72:I72"/>
    <mergeCell ref="A73:A74"/>
    <mergeCell ref="B73:B74"/>
    <mergeCell ref="C73:C74"/>
    <mergeCell ref="D73:D74"/>
    <mergeCell ref="E73:H73"/>
    <mergeCell ref="I73:I74"/>
    <mergeCell ref="A60:I60"/>
    <mergeCell ref="B61:H61"/>
    <mergeCell ref="A62:I62"/>
    <mergeCell ref="A63:I63"/>
    <mergeCell ref="A64:A65"/>
    <mergeCell ref="B64:B65"/>
    <mergeCell ref="C64:C65"/>
    <mergeCell ref="D64:D65"/>
    <mergeCell ref="E64:H64"/>
    <mergeCell ref="I64:I65"/>
    <mergeCell ref="A50:I50"/>
    <mergeCell ref="B51:H51"/>
    <mergeCell ref="A52:I52"/>
    <mergeCell ref="A53:I53"/>
    <mergeCell ref="A54:A55"/>
    <mergeCell ref="B54:B55"/>
    <mergeCell ref="C54:C55"/>
    <mergeCell ref="D54:D55"/>
    <mergeCell ref="E54:H54"/>
    <mergeCell ref="I54:I55"/>
    <mergeCell ref="A40:I40"/>
    <mergeCell ref="B41:H41"/>
    <mergeCell ref="A42:I42"/>
    <mergeCell ref="A43:I43"/>
    <mergeCell ref="A44:A45"/>
    <mergeCell ref="B44:B45"/>
    <mergeCell ref="C44:C45"/>
    <mergeCell ref="D44:D45"/>
    <mergeCell ref="E44:H44"/>
    <mergeCell ref="I44:I45"/>
    <mergeCell ref="A29:I29"/>
    <mergeCell ref="B30:H30"/>
    <mergeCell ref="A31:I31"/>
    <mergeCell ref="A32:I32"/>
    <mergeCell ref="A33:A34"/>
    <mergeCell ref="B33:B34"/>
    <mergeCell ref="C33:C34"/>
    <mergeCell ref="D33:D34"/>
    <mergeCell ref="E33:H33"/>
    <mergeCell ref="I33:I34"/>
    <mergeCell ref="A20:I20"/>
    <mergeCell ref="B21:H21"/>
    <mergeCell ref="A22:I22"/>
    <mergeCell ref="A23:I23"/>
    <mergeCell ref="A24:A25"/>
    <mergeCell ref="B24:B25"/>
    <mergeCell ref="C24:C25"/>
    <mergeCell ref="D24:D25"/>
    <mergeCell ref="E24:H24"/>
    <mergeCell ref="I24:I25"/>
    <mergeCell ref="A11:I11"/>
    <mergeCell ref="B12:H12"/>
    <mergeCell ref="A13:I13"/>
    <mergeCell ref="A14:I14"/>
    <mergeCell ref="A15:A16"/>
    <mergeCell ref="B15:B16"/>
    <mergeCell ref="C15:C16"/>
    <mergeCell ref="D15:D16"/>
    <mergeCell ref="E15:H15"/>
    <mergeCell ref="I15:I16"/>
    <mergeCell ref="A5:I5"/>
    <mergeCell ref="A4:I4"/>
    <mergeCell ref="A2:I2"/>
    <mergeCell ref="A6:A7"/>
    <mergeCell ref="B6:B7"/>
    <mergeCell ref="C6:C7"/>
    <mergeCell ref="D6:D7"/>
    <mergeCell ref="E6:H6"/>
    <mergeCell ref="I6:I7"/>
    <mergeCell ref="B3:H3"/>
    <mergeCell ref="A89:I89"/>
    <mergeCell ref="B90:H90"/>
    <mergeCell ref="A91:I91"/>
    <mergeCell ref="A92:I92"/>
    <mergeCell ref="A93:A94"/>
    <mergeCell ref="B93:B94"/>
    <mergeCell ref="C93:C94"/>
    <mergeCell ref="D93:D94"/>
    <mergeCell ref="E93:H93"/>
    <mergeCell ref="I93:I94"/>
  </mergeCells>
  <pageMargins left="0.70866141732283472" right="0.51181102362204722" top="0.55118110236220474" bottom="0.5511811023622047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sheetPr>
    <tabColor theme="5" tint="0.59999389629810485"/>
  </sheetPr>
  <dimension ref="A1:H89"/>
  <sheetViews>
    <sheetView view="pageBreakPreview" topLeftCell="A76" zoomScale="85" zoomScaleNormal="100" zoomScaleSheetLayoutView="85" workbookViewId="0">
      <selection activeCell="E92" sqref="E92"/>
    </sheetView>
  </sheetViews>
  <sheetFormatPr defaultRowHeight="15"/>
  <cols>
    <col min="1" max="1" width="4" customWidth="1"/>
    <col min="2" max="2" width="23.140625" customWidth="1"/>
    <col min="3" max="3" width="22.85546875" customWidth="1"/>
    <col min="4" max="4" width="20.28515625" customWidth="1"/>
    <col min="5" max="5" width="18.7109375" customWidth="1"/>
    <col min="6" max="6" width="33.140625" customWidth="1"/>
  </cols>
  <sheetData>
    <row r="1" spans="1:8">
      <c r="A1" s="27"/>
      <c r="B1" s="27"/>
      <c r="C1" s="27"/>
      <c r="D1" s="441"/>
      <c r="E1" s="440"/>
      <c r="F1" s="28" t="s">
        <v>41</v>
      </c>
    </row>
    <row r="2" spans="1:8">
      <c r="A2" s="373" t="s">
        <v>181</v>
      </c>
      <c r="B2" s="458"/>
      <c r="C2" s="458"/>
      <c r="D2" s="458"/>
      <c r="E2" s="458"/>
      <c r="F2" s="458"/>
    </row>
    <row r="3" spans="1:8">
      <c r="A3" s="373" t="s">
        <v>1134</v>
      </c>
      <c r="B3" s="458"/>
      <c r="C3" s="458"/>
      <c r="D3" s="458"/>
      <c r="E3" s="458"/>
      <c r="F3" s="458"/>
      <c r="G3" s="458"/>
      <c r="H3" s="375"/>
    </row>
    <row r="4" spans="1:8">
      <c r="A4" s="467" t="s">
        <v>1</v>
      </c>
      <c r="B4" s="458"/>
      <c r="C4" s="458"/>
      <c r="D4" s="458"/>
      <c r="E4" s="458"/>
      <c r="F4" s="458"/>
    </row>
    <row r="5" spans="1:8" ht="42.75" customHeight="1">
      <c r="A5" s="468" t="s">
        <v>290</v>
      </c>
      <c r="B5" s="469"/>
      <c r="C5" s="469"/>
      <c r="D5" s="469"/>
      <c r="E5" s="469"/>
      <c r="F5" s="469"/>
    </row>
    <row r="6" spans="1:8" ht="72" customHeight="1">
      <c r="A6" s="3" t="s">
        <v>0</v>
      </c>
      <c r="B6" s="22" t="s">
        <v>178</v>
      </c>
      <c r="C6" s="65" t="s">
        <v>52</v>
      </c>
      <c r="D6" s="65" t="s">
        <v>202</v>
      </c>
      <c r="E6" s="65" t="s">
        <v>53</v>
      </c>
      <c r="F6" s="65" t="s">
        <v>54</v>
      </c>
    </row>
    <row r="7" spans="1:8" ht="28.5" customHeight="1">
      <c r="A7" s="433">
        <v>1</v>
      </c>
      <c r="B7" s="433" t="s">
        <v>252</v>
      </c>
      <c r="C7" s="218" t="s">
        <v>1167</v>
      </c>
      <c r="D7" s="433" t="s">
        <v>291</v>
      </c>
      <c r="E7" s="471" t="s">
        <v>292</v>
      </c>
      <c r="F7" s="471" t="s">
        <v>292</v>
      </c>
    </row>
    <row r="8" spans="1:8" ht="28.5" customHeight="1">
      <c r="A8" s="434"/>
      <c r="B8" s="434"/>
      <c r="C8" s="218" t="s">
        <v>1168</v>
      </c>
      <c r="D8" s="434"/>
      <c r="E8" s="494"/>
      <c r="F8" s="494"/>
    </row>
    <row r="9" spans="1:8" ht="45">
      <c r="A9" s="435"/>
      <c r="B9" s="435"/>
      <c r="C9" s="218" t="s">
        <v>1169</v>
      </c>
      <c r="D9" s="435"/>
      <c r="E9" s="493"/>
      <c r="F9" s="493"/>
    </row>
    <row r="11" spans="1:8">
      <c r="A11" s="373" t="s">
        <v>181</v>
      </c>
      <c r="B11" s="458"/>
      <c r="C11" s="458"/>
      <c r="D11" s="458"/>
      <c r="E11" s="458"/>
      <c r="F11" s="458"/>
    </row>
    <row r="12" spans="1:8" ht="15" customHeight="1">
      <c r="A12" s="373" t="s">
        <v>1134</v>
      </c>
      <c r="B12" s="458"/>
      <c r="C12" s="458"/>
      <c r="D12" s="458"/>
      <c r="E12" s="458"/>
      <c r="F12" s="458"/>
    </row>
    <row r="13" spans="1:8" ht="15" customHeight="1">
      <c r="A13" s="467" t="s">
        <v>1</v>
      </c>
      <c r="B13" s="458"/>
      <c r="C13" s="458"/>
      <c r="D13" s="458"/>
      <c r="E13" s="458"/>
      <c r="F13" s="458"/>
    </row>
    <row r="14" spans="1:8" ht="42.75" customHeight="1">
      <c r="A14" s="468" t="s">
        <v>315</v>
      </c>
      <c r="B14" s="469"/>
      <c r="C14" s="469"/>
      <c r="D14" s="469"/>
      <c r="E14" s="469"/>
      <c r="F14" s="469"/>
    </row>
    <row r="15" spans="1:8" ht="45">
      <c r="A15" s="3" t="s">
        <v>0</v>
      </c>
      <c r="B15" s="22" t="s">
        <v>178</v>
      </c>
      <c r="C15" s="65" t="s">
        <v>52</v>
      </c>
      <c r="D15" s="65" t="s">
        <v>202</v>
      </c>
      <c r="E15" s="65" t="s">
        <v>53</v>
      </c>
      <c r="F15" s="65" t="s">
        <v>54</v>
      </c>
    </row>
    <row r="16" spans="1:8" ht="30">
      <c r="A16" s="433">
        <v>1</v>
      </c>
      <c r="B16" s="433" t="s">
        <v>254</v>
      </c>
      <c r="C16" s="218" t="s">
        <v>1170</v>
      </c>
      <c r="D16" s="433" t="s">
        <v>291</v>
      </c>
      <c r="E16" s="471" t="s">
        <v>292</v>
      </c>
      <c r="F16" s="471" t="s">
        <v>292</v>
      </c>
    </row>
    <row r="17" spans="1:6" ht="30">
      <c r="A17" s="434"/>
      <c r="B17" s="434"/>
      <c r="C17" s="88" t="s">
        <v>323</v>
      </c>
      <c r="D17" s="434"/>
      <c r="E17" s="494"/>
      <c r="F17" s="494"/>
    </row>
    <row r="18" spans="1:6" ht="45">
      <c r="A18" s="435"/>
      <c r="B18" s="435"/>
      <c r="C18" s="88" t="s">
        <v>324</v>
      </c>
      <c r="D18" s="435"/>
      <c r="E18" s="493"/>
      <c r="F18" s="493"/>
    </row>
    <row r="20" spans="1:6">
      <c r="A20" s="373" t="s">
        <v>181</v>
      </c>
      <c r="B20" s="458"/>
      <c r="C20" s="458"/>
      <c r="D20" s="458"/>
      <c r="E20" s="458"/>
      <c r="F20" s="458"/>
    </row>
    <row r="21" spans="1:6">
      <c r="A21" s="373" t="s">
        <v>1134</v>
      </c>
      <c r="B21" s="458"/>
      <c r="C21" s="458"/>
      <c r="D21" s="458"/>
      <c r="E21" s="458"/>
      <c r="F21" s="458"/>
    </row>
    <row r="22" spans="1:6">
      <c r="A22" s="467" t="s">
        <v>1</v>
      </c>
      <c r="B22" s="458"/>
      <c r="C22" s="458"/>
      <c r="D22" s="458"/>
      <c r="E22" s="458"/>
      <c r="F22" s="458"/>
    </row>
    <row r="23" spans="1:6" ht="42.75" customHeight="1">
      <c r="A23" s="468" t="s">
        <v>316</v>
      </c>
      <c r="B23" s="469"/>
      <c r="C23" s="469"/>
      <c r="D23" s="469"/>
      <c r="E23" s="469"/>
      <c r="F23" s="469"/>
    </row>
    <row r="24" spans="1:6" ht="45">
      <c r="A24" s="3" t="s">
        <v>0</v>
      </c>
      <c r="B24" s="22" t="s">
        <v>178</v>
      </c>
      <c r="C24" s="65" t="s">
        <v>52</v>
      </c>
      <c r="D24" s="65" t="s">
        <v>202</v>
      </c>
      <c r="E24" s="65" t="s">
        <v>53</v>
      </c>
      <c r="F24" s="65" t="s">
        <v>54</v>
      </c>
    </row>
    <row r="25" spans="1:6" ht="45">
      <c r="A25" s="433">
        <v>1</v>
      </c>
      <c r="B25" s="433" t="s">
        <v>256</v>
      </c>
      <c r="C25" s="218" t="s">
        <v>1171</v>
      </c>
      <c r="D25" s="433" t="s">
        <v>291</v>
      </c>
      <c r="E25" s="471" t="s">
        <v>292</v>
      </c>
      <c r="F25" s="471" t="s">
        <v>292</v>
      </c>
    </row>
    <row r="26" spans="1:6">
      <c r="A26" s="434"/>
      <c r="B26" s="434"/>
      <c r="C26" s="218" t="s">
        <v>1173</v>
      </c>
      <c r="D26" s="434"/>
      <c r="E26" s="494"/>
      <c r="F26" s="494"/>
    </row>
    <row r="27" spans="1:6" ht="90">
      <c r="A27" s="435"/>
      <c r="B27" s="435"/>
      <c r="C27" s="218" t="s">
        <v>1172</v>
      </c>
      <c r="D27" s="435"/>
      <c r="E27" s="493"/>
      <c r="F27" s="493"/>
    </row>
    <row r="29" spans="1:6">
      <c r="A29" s="373" t="s">
        <v>181</v>
      </c>
      <c r="B29" s="458"/>
      <c r="C29" s="458"/>
      <c r="D29" s="458"/>
      <c r="E29" s="458"/>
      <c r="F29" s="458"/>
    </row>
    <row r="30" spans="1:6">
      <c r="A30" s="373" t="s">
        <v>1134</v>
      </c>
      <c r="B30" s="458"/>
      <c r="C30" s="458"/>
      <c r="D30" s="458"/>
      <c r="E30" s="458"/>
      <c r="F30" s="458"/>
    </row>
    <row r="31" spans="1:6">
      <c r="A31" s="467" t="s">
        <v>1</v>
      </c>
      <c r="B31" s="458"/>
      <c r="C31" s="458"/>
      <c r="D31" s="458"/>
      <c r="E31" s="458"/>
      <c r="F31" s="458"/>
    </row>
    <row r="32" spans="1:6" ht="42.75" customHeight="1">
      <c r="A32" s="468" t="s">
        <v>317</v>
      </c>
      <c r="B32" s="469"/>
      <c r="C32" s="469"/>
      <c r="D32" s="469"/>
      <c r="E32" s="469"/>
      <c r="F32" s="469"/>
    </row>
    <row r="33" spans="1:6" ht="45">
      <c r="A33" s="3" t="s">
        <v>0</v>
      </c>
      <c r="B33" s="22" t="s">
        <v>178</v>
      </c>
      <c r="C33" s="65" t="s">
        <v>52</v>
      </c>
      <c r="D33" s="65" t="s">
        <v>202</v>
      </c>
      <c r="E33" s="65" t="s">
        <v>53</v>
      </c>
      <c r="F33" s="65" t="s">
        <v>54</v>
      </c>
    </row>
    <row r="34" spans="1:6" ht="30">
      <c r="A34" s="433">
        <v>1</v>
      </c>
      <c r="B34" s="433" t="s">
        <v>258</v>
      </c>
      <c r="C34" s="218" t="s">
        <v>1174</v>
      </c>
      <c r="D34" s="433" t="s">
        <v>291</v>
      </c>
      <c r="E34" s="471" t="s">
        <v>292</v>
      </c>
      <c r="F34" s="471" t="s">
        <v>292</v>
      </c>
    </row>
    <row r="35" spans="1:6" ht="45">
      <c r="A35" s="434"/>
      <c r="B35" s="434"/>
      <c r="C35" s="88" t="s">
        <v>326</v>
      </c>
      <c r="D35" s="434"/>
      <c r="E35" s="494"/>
      <c r="F35" s="494"/>
    </row>
    <row r="36" spans="1:6" ht="60">
      <c r="A36" s="434"/>
      <c r="B36" s="434"/>
      <c r="C36" s="88" t="s">
        <v>327</v>
      </c>
      <c r="D36" s="434"/>
      <c r="E36" s="494"/>
      <c r="F36" s="494"/>
    </row>
    <row r="37" spans="1:6" ht="30">
      <c r="A37" s="435"/>
      <c r="B37" s="435"/>
      <c r="C37" s="88" t="s">
        <v>328</v>
      </c>
      <c r="D37" s="435"/>
      <c r="E37" s="493"/>
      <c r="F37" s="493"/>
    </row>
    <row r="38" spans="1:6" ht="30">
      <c r="A38" s="433">
        <v>2</v>
      </c>
      <c r="B38" s="433" t="s">
        <v>259</v>
      </c>
      <c r="C38" s="218" t="s">
        <v>325</v>
      </c>
      <c r="D38" s="433" t="s">
        <v>291</v>
      </c>
      <c r="E38" s="471" t="s">
        <v>292</v>
      </c>
      <c r="F38" s="471" t="s">
        <v>292</v>
      </c>
    </row>
    <row r="39" spans="1:6" ht="45">
      <c r="A39" s="434"/>
      <c r="B39" s="434"/>
      <c r="C39" s="218" t="s">
        <v>1175</v>
      </c>
      <c r="D39" s="434"/>
      <c r="E39" s="494"/>
      <c r="F39" s="494"/>
    </row>
    <row r="40" spans="1:6" ht="30">
      <c r="A40" s="434"/>
      <c r="B40" s="434"/>
      <c r="C40" s="218" t="s">
        <v>1176</v>
      </c>
      <c r="D40" s="434"/>
      <c r="E40" s="494"/>
      <c r="F40" s="494"/>
    </row>
    <row r="41" spans="1:6" ht="60">
      <c r="A41" s="435"/>
      <c r="B41" s="435"/>
      <c r="C41" s="218" t="s">
        <v>1177</v>
      </c>
      <c r="D41" s="435"/>
      <c r="E41" s="493"/>
      <c r="F41" s="493"/>
    </row>
    <row r="43" spans="1:6">
      <c r="A43" s="373" t="s">
        <v>181</v>
      </c>
      <c r="B43" s="458"/>
      <c r="C43" s="458"/>
      <c r="D43" s="458"/>
      <c r="E43" s="458"/>
      <c r="F43" s="458"/>
    </row>
    <row r="44" spans="1:6">
      <c r="A44" s="373" t="s">
        <v>1134</v>
      </c>
      <c r="B44" s="458"/>
      <c r="C44" s="458"/>
      <c r="D44" s="458"/>
      <c r="E44" s="458"/>
      <c r="F44" s="458"/>
    </row>
    <row r="45" spans="1:6">
      <c r="A45" s="467" t="s">
        <v>1</v>
      </c>
      <c r="B45" s="458"/>
      <c r="C45" s="458"/>
      <c r="D45" s="458"/>
      <c r="E45" s="458"/>
      <c r="F45" s="458"/>
    </row>
    <row r="46" spans="1:6" ht="42.75" customHeight="1">
      <c r="A46" s="468" t="s">
        <v>318</v>
      </c>
      <c r="B46" s="469"/>
      <c r="C46" s="469"/>
      <c r="D46" s="469"/>
      <c r="E46" s="469"/>
      <c r="F46" s="469"/>
    </row>
    <row r="47" spans="1:6" ht="45">
      <c r="A47" s="3" t="s">
        <v>0</v>
      </c>
      <c r="B47" s="22" t="s">
        <v>178</v>
      </c>
      <c r="C47" s="65" t="s">
        <v>52</v>
      </c>
      <c r="D47" s="65" t="s">
        <v>202</v>
      </c>
      <c r="E47" s="65" t="s">
        <v>53</v>
      </c>
      <c r="F47" s="65" t="s">
        <v>54</v>
      </c>
    </row>
    <row r="48" spans="1:6" ht="30">
      <c r="A48" s="433">
        <v>1</v>
      </c>
      <c r="B48" s="433" t="s">
        <v>242</v>
      </c>
      <c r="C48" s="218" t="s">
        <v>1178</v>
      </c>
      <c r="D48" s="433" t="s">
        <v>291</v>
      </c>
      <c r="E48" s="471" t="s">
        <v>292</v>
      </c>
      <c r="F48" s="471" t="s">
        <v>292</v>
      </c>
    </row>
    <row r="49" spans="1:6" ht="45">
      <c r="A49" s="434"/>
      <c r="B49" s="434"/>
      <c r="C49" s="218" t="s">
        <v>1179</v>
      </c>
      <c r="D49" s="434"/>
      <c r="E49" s="494"/>
      <c r="F49" s="494"/>
    </row>
    <row r="50" spans="1:6" ht="45">
      <c r="A50" s="435"/>
      <c r="B50" s="435"/>
      <c r="C50" s="218" t="s">
        <v>1180</v>
      </c>
      <c r="D50" s="435"/>
      <c r="E50" s="493"/>
      <c r="F50" s="493"/>
    </row>
    <row r="52" spans="1:6">
      <c r="A52" s="373" t="s">
        <v>181</v>
      </c>
      <c r="B52" s="458"/>
      <c r="C52" s="458"/>
      <c r="D52" s="458"/>
      <c r="E52" s="458"/>
      <c r="F52" s="458"/>
    </row>
    <row r="53" spans="1:6">
      <c r="A53" s="373" t="s">
        <v>1134</v>
      </c>
      <c r="B53" s="458"/>
      <c r="C53" s="458"/>
      <c r="D53" s="458"/>
      <c r="E53" s="458"/>
      <c r="F53" s="458"/>
    </row>
    <row r="54" spans="1:6">
      <c r="A54" s="467" t="s">
        <v>1</v>
      </c>
      <c r="B54" s="458"/>
      <c r="C54" s="458"/>
      <c r="D54" s="458"/>
      <c r="E54" s="458"/>
      <c r="F54" s="458"/>
    </row>
    <row r="55" spans="1:6" ht="42.75" customHeight="1">
      <c r="A55" s="468" t="s">
        <v>319</v>
      </c>
      <c r="B55" s="469"/>
      <c r="C55" s="469"/>
      <c r="D55" s="469"/>
      <c r="E55" s="469"/>
      <c r="F55" s="469"/>
    </row>
    <row r="56" spans="1:6" ht="45">
      <c r="A56" s="3" t="s">
        <v>0</v>
      </c>
      <c r="B56" s="22" t="s">
        <v>178</v>
      </c>
      <c r="C56" s="65" t="s">
        <v>52</v>
      </c>
      <c r="D56" s="65" t="s">
        <v>202</v>
      </c>
      <c r="E56" s="65" t="s">
        <v>53</v>
      </c>
      <c r="F56" s="65" t="s">
        <v>54</v>
      </c>
    </row>
    <row r="57" spans="1:6" ht="30">
      <c r="A57" s="433">
        <v>1</v>
      </c>
      <c r="B57" s="433" t="s">
        <v>243</v>
      </c>
      <c r="C57" s="218" t="s">
        <v>1170</v>
      </c>
      <c r="D57" s="433" t="s">
        <v>291</v>
      </c>
      <c r="E57" s="471" t="s">
        <v>292</v>
      </c>
      <c r="F57" s="471" t="s">
        <v>292</v>
      </c>
    </row>
    <row r="58" spans="1:6" ht="60">
      <c r="A58" s="434"/>
      <c r="B58" s="434"/>
      <c r="C58" s="218" t="s">
        <v>1181</v>
      </c>
      <c r="D58" s="434"/>
      <c r="E58" s="494"/>
      <c r="F58" s="494"/>
    </row>
    <row r="59" spans="1:6" ht="45">
      <c r="A59" s="435"/>
      <c r="B59" s="435"/>
      <c r="C59" s="218" t="s">
        <v>1182</v>
      </c>
      <c r="D59" s="435"/>
      <c r="E59" s="493"/>
      <c r="F59" s="493"/>
    </row>
    <row r="61" spans="1:6">
      <c r="A61" s="373" t="s">
        <v>181</v>
      </c>
      <c r="B61" s="458"/>
      <c r="C61" s="458"/>
      <c r="D61" s="458"/>
      <c r="E61" s="458"/>
      <c r="F61" s="458"/>
    </row>
    <row r="62" spans="1:6">
      <c r="A62" s="373" t="s">
        <v>1134</v>
      </c>
      <c r="B62" s="458"/>
      <c r="C62" s="458"/>
      <c r="D62" s="458"/>
      <c r="E62" s="458"/>
      <c r="F62" s="458"/>
    </row>
    <row r="63" spans="1:6">
      <c r="A63" s="467" t="s">
        <v>1</v>
      </c>
      <c r="B63" s="458"/>
      <c r="C63" s="458"/>
      <c r="D63" s="458"/>
      <c r="E63" s="458"/>
      <c r="F63" s="458"/>
    </row>
    <row r="64" spans="1:6" ht="42.75" customHeight="1">
      <c r="A64" s="468" t="s">
        <v>320</v>
      </c>
      <c r="B64" s="469"/>
      <c r="C64" s="469"/>
      <c r="D64" s="469"/>
      <c r="E64" s="469"/>
      <c r="F64" s="469"/>
    </row>
    <row r="65" spans="1:6" ht="45">
      <c r="A65" s="3" t="s">
        <v>0</v>
      </c>
      <c r="B65" s="22" t="s">
        <v>178</v>
      </c>
      <c r="C65" s="65" t="s">
        <v>52</v>
      </c>
      <c r="D65" s="65" t="s">
        <v>202</v>
      </c>
      <c r="E65" s="65" t="s">
        <v>53</v>
      </c>
      <c r="F65" s="65" t="s">
        <v>54</v>
      </c>
    </row>
    <row r="66" spans="1:6" ht="45">
      <c r="A66" s="433">
        <v>1</v>
      </c>
      <c r="B66" s="433" t="s">
        <v>263</v>
      </c>
      <c r="C66" s="88" t="s">
        <v>329</v>
      </c>
      <c r="D66" s="433" t="s">
        <v>294</v>
      </c>
      <c r="E66" s="471" t="s">
        <v>292</v>
      </c>
      <c r="F66" s="471" t="s">
        <v>292</v>
      </c>
    </row>
    <row r="67" spans="1:6" ht="75">
      <c r="A67" s="434"/>
      <c r="B67" s="434"/>
      <c r="C67" s="218" t="s">
        <v>1183</v>
      </c>
      <c r="D67" s="434"/>
      <c r="E67" s="494"/>
      <c r="F67" s="494"/>
    </row>
    <row r="68" spans="1:6" ht="60">
      <c r="A68" s="435"/>
      <c r="B68" s="435"/>
      <c r="C68" s="218" t="s">
        <v>1184</v>
      </c>
      <c r="D68" s="435"/>
      <c r="E68" s="493"/>
      <c r="F68" s="493"/>
    </row>
    <row r="70" spans="1:6">
      <c r="A70" s="373" t="s">
        <v>181</v>
      </c>
      <c r="B70" s="458"/>
      <c r="C70" s="458"/>
      <c r="D70" s="458"/>
      <c r="E70" s="458"/>
      <c r="F70" s="458"/>
    </row>
    <row r="71" spans="1:6">
      <c r="A71" s="373" t="s">
        <v>1134</v>
      </c>
      <c r="B71" s="458"/>
      <c r="C71" s="458"/>
      <c r="D71" s="458"/>
      <c r="E71" s="458"/>
      <c r="F71" s="458"/>
    </row>
    <row r="72" spans="1:6">
      <c r="A72" s="467" t="s">
        <v>1</v>
      </c>
      <c r="B72" s="458"/>
      <c r="C72" s="458"/>
      <c r="D72" s="458"/>
      <c r="E72" s="458"/>
      <c r="F72" s="458"/>
    </row>
    <row r="73" spans="1:6" ht="42.75" customHeight="1">
      <c r="A73" s="468" t="s">
        <v>321</v>
      </c>
      <c r="B73" s="469"/>
      <c r="C73" s="469"/>
      <c r="D73" s="469"/>
      <c r="E73" s="469"/>
      <c r="F73" s="469"/>
    </row>
    <row r="74" spans="1:6" ht="45">
      <c r="A74" s="3" t="s">
        <v>0</v>
      </c>
      <c r="B74" s="22" t="s">
        <v>178</v>
      </c>
      <c r="C74" s="65" t="s">
        <v>52</v>
      </c>
      <c r="D74" s="65" t="s">
        <v>202</v>
      </c>
      <c r="E74" s="65" t="s">
        <v>53</v>
      </c>
      <c r="F74" s="65" t="s">
        <v>54</v>
      </c>
    </row>
    <row r="75" spans="1:6" ht="90">
      <c r="A75" s="433">
        <v>1</v>
      </c>
      <c r="B75" s="433" t="s">
        <v>295</v>
      </c>
      <c r="C75" s="218" t="s">
        <v>1185</v>
      </c>
      <c r="D75" s="433" t="s">
        <v>296</v>
      </c>
      <c r="E75" s="471" t="s">
        <v>292</v>
      </c>
      <c r="F75" s="471" t="s">
        <v>292</v>
      </c>
    </row>
    <row r="76" spans="1:6" ht="75">
      <c r="A76" s="435"/>
      <c r="B76" s="435"/>
      <c r="C76" s="218" t="s">
        <v>1186</v>
      </c>
      <c r="D76" s="431"/>
      <c r="E76" s="493"/>
      <c r="F76" s="493"/>
    </row>
    <row r="77" spans="1:6" ht="90">
      <c r="A77" s="433">
        <v>2</v>
      </c>
      <c r="B77" s="433" t="s">
        <v>293</v>
      </c>
      <c r="C77" s="218" t="s">
        <v>1187</v>
      </c>
      <c r="D77" s="433" t="s">
        <v>296</v>
      </c>
      <c r="E77" s="471" t="s">
        <v>292</v>
      </c>
      <c r="F77" s="471" t="s">
        <v>292</v>
      </c>
    </row>
    <row r="78" spans="1:6" ht="75">
      <c r="A78" s="435"/>
      <c r="B78" s="435"/>
      <c r="C78" s="218" t="s">
        <v>1188</v>
      </c>
      <c r="D78" s="431"/>
      <c r="E78" s="493"/>
      <c r="F78" s="493"/>
    </row>
    <row r="80" spans="1:6">
      <c r="A80" s="373" t="s">
        <v>181</v>
      </c>
      <c r="B80" s="458"/>
      <c r="C80" s="458"/>
      <c r="D80" s="458"/>
      <c r="E80" s="458"/>
      <c r="F80" s="458"/>
    </row>
    <row r="81" spans="1:6">
      <c r="A81" s="373" t="s">
        <v>1134</v>
      </c>
      <c r="B81" s="458"/>
      <c r="C81" s="458"/>
      <c r="D81" s="458"/>
      <c r="E81" s="458"/>
      <c r="F81" s="458"/>
    </row>
    <row r="82" spans="1:6">
      <c r="A82" s="467" t="s">
        <v>1</v>
      </c>
      <c r="B82" s="458"/>
      <c r="C82" s="458"/>
      <c r="D82" s="458"/>
      <c r="E82" s="458"/>
      <c r="F82" s="458"/>
    </row>
    <row r="83" spans="1:6" ht="42.75" customHeight="1">
      <c r="A83" s="468" t="s">
        <v>322</v>
      </c>
      <c r="B83" s="469"/>
      <c r="C83" s="469"/>
      <c r="D83" s="469"/>
      <c r="E83" s="469"/>
      <c r="F83" s="469"/>
    </row>
    <row r="84" spans="1:6" ht="45">
      <c r="A84" s="3" t="s">
        <v>0</v>
      </c>
      <c r="B84" s="22" t="s">
        <v>178</v>
      </c>
      <c r="C84" s="65" t="s">
        <v>52</v>
      </c>
      <c r="D84" s="65" t="s">
        <v>202</v>
      </c>
      <c r="E84" s="65" t="s">
        <v>53</v>
      </c>
      <c r="F84" s="65" t="s">
        <v>54</v>
      </c>
    </row>
    <row r="85" spans="1:6" ht="60" customHeight="1">
      <c r="A85" s="433">
        <v>1</v>
      </c>
      <c r="B85" s="433" t="s">
        <v>267</v>
      </c>
      <c r="C85" s="218" t="s">
        <v>1189</v>
      </c>
      <c r="D85" s="433" t="s">
        <v>297</v>
      </c>
      <c r="E85" s="471" t="s">
        <v>292</v>
      </c>
      <c r="F85" s="471" t="s">
        <v>292</v>
      </c>
    </row>
    <row r="86" spans="1:6" ht="75">
      <c r="A86" s="435"/>
      <c r="B86" s="435"/>
      <c r="C86" s="218" t="s">
        <v>1190</v>
      </c>
      <c r="D86" s="431"/>
      <c r="E86" s="493"/>
      <c r="F86" s="493"/>
    </row>
    <row r="89" spans="1:6" ht="15.75">
      <c r="B89" s="337" t="s">
        <v>1527</v>
      </c>
      <c r="C89" s="337"/>
      <c r="D89" s="337"/>
      <c r="E89" s="338"/>
      <c r="F89" s="338" t="s">
        <v>1528</v>
      </c>
    </row>
  </sheetData>
  <mergeCells count="92">
    <mergeCell ref="A7:A9"/>
    <mergeCell ref="B7:B9"/>
    <mergeCell ref="D1:E1"/>
    <mergeCell ref="A2:F2"/>
    <mergeCell ref="A4:F4"/>
    <mergeCell ref="A5:F5"/>
    <mergeCell ref="D7:D9"/>
    <mergeCell ref="E7:E9"/>
    <mergeCell ref="F7:F9"/>
    <mergeCell ref="A3:H3"/>
    <mergeCell ref="A11:F11"/>
    <mergeCell ref="A12:F12"/>
    <mergeCell ref="A13:F13"/>
    <mergeCell ref="A14:F14"/>
    <mergeCell ref="A20:F20"/>
    <mergeCell ref="A16:A18"/>
    <mergeCell ref="B16:B18"/>
    <mergeCell ref="D16:D18"/>
    <mergeCell ref="E16:E18"/>
    <mergeCell ref="F16:F18"/>
    <mergeCell ref="A21:F21"/>
    <mergeCell ref="A22:F22"/>
    <mergeCell ref="A23:F23"/>
    <mergeCell ref="A25:A27"/>
    <mergeCell ref="B25:B27"/>
    <mergeCell ref="D25:D27"/>
    <mergeCell ref="E25:E27"/>
    <mergeCell ref="F25:F27"/>
    <mergeCell ref="A29:F29"/>
    <mergeCell ref="A30:F30"/>
    <mergeCell ref="A31:F31"/>
    <mergeCell ref="A32:F32"/>
    <mergeCell ref="A34:A37"/>
    <mergeCell ref="B34:B37"/>
    <mergeCell ref="D34:D37"/>
    <mergeCell ref="E34:E37"/>
    <mergeCell ref="F34:F37"/>
    <mergeCell ref="A38:A41"/>
    <mergeCell ref="B38:B41"/>
    <mergeCell ref="D38:D41"/>
    <mergeCell ref="E38:E41"/>
    <mergeCell ref="F38:F41"/>
    <mergeCell ref="A43:F43"/>
    <mergeCell ref="A44:F44"/>
    <mergeCell ref="A45:F45"/>
    <mergeCell ref="A46:F46"/>
    <mergeCell ref="A48:A50"/>
    <mergeCell ref="B48:B50"/>
    <mergeCell ref="D48:D50"/>
    <mergeCell ref="E48:E50"/>
    <mergeCell ref="F48:F50"/>
    <mergeCell ref="A52:F52"/>
    <mergeCell ref="A53:F53"/>
    <mergeCell ref="A54:F54"/>
    <mergeCell ref="A55:F55"/>
    <mergeCell ref="A57:A59"/>
    <mergeCell ref="B57:B59"/>
    <mergeCell ref="D57:D59"/>
    <mergeCell ref="E57:E59"/>
    <mergeCell ref="F57:F59"/>
    <mergeCell ref="A61:F61"/>
    <mergeCell ref="A62:F62"/>
    <mergeCell ref="A63:F63"/>
    <mergeCell ref="A64:F64"/>
    <mergeCell ref="A66:A68"/>
    <mergeCell ref="B66:B68"/>
    <mergeCell ref="D66:D68"/>
    <mergeCell ref="E66:E68"/>
    <mergeCell ref="F66:F68"/>
    <mergeCell ref="A70:F70"/>
    <mergeCell ref="A71:F71"/>
    <mergeCell ref="A72:F72"/>
    <mergeCell ref="A73:F73"/>
    <mergeCell ref="A75:A76"/>
    <mergeCell ref="B75:B76"/>
    <mergeCell ref="D75:D76"/>
    <mergeCell ref="E75:E76"/>
    <mergeCell ref="F75:F76"/>
    <mergeCell ref="A77:A78"/>
    <mergeCell ref="B77:B78"/>
    <mergeCell ref="D77:D78"/>
    <mergeCell ref="E77:E78"/>
    <mergeCell ref="F77:F78"/>
    <mergeCell ref="A80:F80"/>
    <mergeCell ref="A81:F81"/>
    <mergeCell ref="A82:F82"/>
    <mergeCell ref="A83:F83"/>
    <mergeCell ref="A85:A86"/>
    <mergeCell ref="B85:B86"/>
    <mergeCell ref="D85:D86"/>
    <mergeCell ref="E85:E86"/>
    <mergeCell ref="F85:F86"/>
  </mergeCells>
  <pageMargins left="0.51181102362204722" right="0.51181102362204722" top="0.74803149606299213" bottom="0.74803149606299213" header="0.31496062992125984" footer="0.31496062992125984"/>
  <pageSetup paperSize="9" scale="56" orientation="landscape" r:id="rId1"/>
  <rowBreaks count="3" manualBreakCount="3">
    <brk id="18" max="5" man="1"/>
    <brk id="41" max="5" man="1"/>
    <brk id="68" max="5" man="1"/>
  </rowBreaks>
  <drawing r:id="rId2"/>
</worksheet>
</file>

<file path=xl/worksheets/sheet11.xml><?xml version="1.0" encoding="utf-8"?>
<worksheet xmlns="http://schemas.openxmlformats.org/spreadsheetml/2006/main" xmlns:r="http://schemas.openxmlformats.org/officeDocument/2006/relationships">
  <sheetPr>
    <tabColor theme="5" tint="0.59999389629810485"/>
  </sheetPr>
  <dimension ref="A1:I94"/>
  <sheetViews>
    <sheetView topLeftCell="A82" workbookViewId="0">
      <selection activeCell="F105" sqref="F105"/>
    </sheetView>
  </sheetViews>
  <sheetFormatPr defaultRowHeight="15"/>
  <cols>
    <col min="1" max="1" width="2.42578125" style="329" customWidth="1"/>
    <col min="2" max="2" width="27.42578125" style="1" customWidth="1"/>
    <col min="3" max="3" width="10.5703125" style="182" customWidth="1"/>
    <col min="4" max="4" width="9.140625" style="182"/>
    <col min="5" max="5" width="10.42578125" style="182" customWidth="1"/>
    <col min="6" max="6" width="18.28515625" style="182" customWidth="1"/>
    <col min="7" max="7" width="18.7109375" style="182" customWidth="1"/>
    <col min="8" max="8" width="14.42578125" style="1" customWidth="1"/>
    <col min="9" max="16384" width="9.140625" style="1"/>
  </cols>
  <sheetData>
    <row r="1" spans="1:8">
      <c r="B1" s="322"/>
      <c r="D1" s="478"/>
      <c r="E1" s="478"/>
      <c r="F1" s="503" t="s">
        <v>44</v>
      </c>
      <c r="G1" s="384"/>
      <c r="H1" s="384"/>
    </row>
    <row r="2" spans="1:8" ht="33" customHeight="1">
      <c r="A2" s="373" t="s">
        <v>177</v>
      </c>
      <c r="B2" s="384"/>
      <c r="C2" s="384"/>
      <c r="D2" s="384"/>
      <c r="E2" s="384"/>
      <c r="F2" s="384"/>
      <c r="G2" s="384"/>
      <c r="H2" s="384"/>
    </row>
    <row r="3" spans="1:8" ht="15" customHeight="1">
      <c r="A3" s="373" t="s">
        <v>1342</v>
      </c>
      <c r="B3" s="479"/>
      <c r="C3" s="479"/>
      <c r="D3" s="479"/>
      <c r="E3" s="479"/>
      <c r="F3" s="479"/>
      <c r="G3" s="384"/>
      <c r="H3" s="384"/>
    </row>
    <row r="4" spans="1:8" ht="15" customHeight="1">
      <c r="A4" s="467" t="s">
        <v>1</v>
      </c>
      <c r="B4" s="501"/>
      <c r="C4" s="501"/>
      <c r="D4" s="501"/>
      <c r="E4" s="501"/>
      <c r="F4" s="501"/>
      <c r="G4" s="502"/>
      <c r="H4" s="502"/>
    </row>
    <row r="5" spans="1:8" ht="57" customHeight="1">
      <c r="A5" s="492" t="s">
        <v>1091</v>
      </c>
      <c r="B5" s="499"/>
      <c r="C5" s="499"/>
      <c r="D5" s="499"/>
      <c r="E5" s="499"/>
      <c r="F5" s="499"/>
      <c r="G5" s="500"/>
      <c r="H5" s="500"/>
    </row>
    <row r="6" spans="1:8" ht="15" customHeight="1">
      <c r="A6" s="429" t="s">
        <v>0</v>
      </c>
      <c r="B6" s="495" t="s">
        <v>178</v>
      </c>
      <c r="C6" s="448" t="s">
        <v>56</v>
      </c>
      <c r="D6" s="496" t="s">
        <v>62</v>
      </c>
      <c r="E6" s="497"/>
      <c r="F6" s="497"/>
      <c r="G6" s="497"/>
      <c r="H6" s="498"/>
    </row>
    <row r="7" spans="1:8" ht="48" customHeight="1">
      <c r="A7" s="431"/>
      <c r="B7" s="495"/>
      <c r="C7" s="448"/>
      <c r="D7" s="326" t="s">
        <v>57</v>
      </c>
      <c r="E7" s="326" t="s">
        <v>58</v>
      </c>
      <c r="F7" s="326" t="s">
        <v>60</v>
      </c>
      <c r="G7" s="183" t="s">
        <v>59</v>
      </c>
      <c r="H7" s="29" t="s">
        <v>61</v>
      </c>
    </row>
    <row r="8" spans="1:8" ht="36.75" customHeight="1">
      <c r="A8" s="324">
        <v>1</v>
      </c>
      <c r="B8" s="178" t="s">
        <v>242</v>
      </c>
      <c r="C8" s="179">
        <v>117</v>
      </c>
      <c r="D8" s="331" t="s">
        <v>1520</v>
      </c>
      <c r="E8" s="331" t="s">
        <v>1481</v>
      </c>
      <c r="F8" s="331" t="s">
        <v>1482</v>
      </c>
      <c r="G8" s="331" t="s">
        <v>1521</v>
      </c>
      <c r="H8" s="332"/>
    </row>
    <row r="9" spans="1:8" ht="42" customHeight="1">
      <c r="A9" s="146"/>
      <c r="B9" s="330" t="s">
        <v>179</v>
      </c>
      <c r="C9" s="179">
        <f>SUM(C8)</f>
        <v>117</v>
      </c>
      <c r="D9" s="331" t="s">
        <v>1520</v>
      </c>
      <c r="E9" s="331" t="s">
        <v>1481</v>
      </c>
      <c r="F9" s="331" t="s">
        <v>1482</v>
      </c>
      <c r="G9" s="331" t="s">
        <v>1521</v>
      </c>
      <c r="H9" s="332"/>
    </row>
    <row r="10" spans="1:8">
      <c r="A10" s="403"/>
      <c r="B10" s="403"/>
      <c r="C10" s="403"/>
      <c r="D10" s="403"/>
      <c r="E10" s="403"/>
      <c r="F10" s="403"/>
      <c r="G10" s="403"/>
      <c r="H10" s="403"/>
    </row>
    <row r="11" spans="1:8">
      <c r="B11" s="322"/>
      <c r="D11" s="478"/>
      <c r="E11" s="478"/>
      <c r="F11" s="503" t="s">
        <v>44</v>
      </c>
      <c r="G11" s="384"/>
      <c r="H11" s="384"/>
    </row>
    <row r="12" spans="1:8" ht="15" customHeight="1">
      <c r="A12" s="373" t="s">
        <v>177</v>
      </c>
      <c r="B12" s="384"/>
      <c r="C12" s="384"/>
      <c r="D12" s="384"/>
      <c r="E12" s="384"/>
      <c r="F12" s="384"/>
      <c r="G12" s="384"/>
      <c r="H12" s="384"/>
    </row>
    <row r="13" spans="1:8" ht="15" customHeight="1">
      <c r="A13" s="373" t="s">
        <v>1342</v>
      </c>
      <c r="B13" s="479"/>
      <c r="C13" s="479"/>
      <c r="D13" s="479"/>
      <c r="E13" s="479"/>
      <c r="F13" s="479"/>
      <c r="G13" s="384"/>
      <c r="H13" s="384"/>
    </row>
    <row r="14" spans="1:8" ht="15" customHeight="1">
      <c r="A14" s="467" t="s">
        <v>1</v>
      </c>
      <c r="B14" s="501"/>
      <c r="C14" s="501"/>
      <c r="D14" s="501"/>
      <c r="E14" s="501"/>
      <c r="F14" s="501"/>
      <c r="G14" s="502"/>
      <c r="H14" s="502"/>
    </row>
    <row r="15" spans="1:8" ht="57" customHeight="1">
      <c r="A15" s="492" t="s">
        <v>1092</v>
      </c>
      <c r="B15" s="499"/>
      <c r="C15" s="499"/>
      <c r="D15" s="499"/>
      <c r="E15" s="499"/>
      <c r="F15" s="499"/>
      <c r="G15" s="500"/>
      <c r="H15" s="500"/>
    </row>
    <row r="16" spans="1:8" ht="15" customHeight="1">
      <c r="A16" s="429" t="s">
        <v>0</v>
      </c>
      <c r="B16" s="495" t="s">
        <v>178</v>
      </c>
      <c r="C16" s="448" t="s">
        <v>56</v>
      </c>
      <c r="D16" s="496" t="s">
        <v>62</v>
      </c>
      <c r="E16" s="497"/>
      <c r="F16" s="497"/>
      <c r="G16" s="497"/>
      <c r="H16" s="498"/>
    </row>
    <row r="17" spans="1:8" ht="45">
      <c r="A17" s="431"/>
      <c r="B17" s="495"/>
      <c r="C17" s="448"/>
      <c r="D17" s="326" t="s">
        <v>57</v>
      </c>
      <c r="E17" s="326" t="s">
        <v>58</v>
      </c>
      <c r="F17" s="326" t="s">
        <v>60</v>
      </c>
      <c r="G17" s="183" t="s">
        <v>59</v>
      </c>
      <c r="H17" s="29" t="s">
        <v>61</v>
      </c>
    </row>
    <row r="18" spans="1:8">
      <c r="A18" s="324">
        <v>1</v>
      </c>
      <c r="B18" s="178" t="s">
        <v>243</v>
      </c>
      <c r="C18" s="179">
        <v>86</v>
      </c>
      <c r="D18" s="331" t="s">
        <v>1483</v>
      </c>
      <c r="E18" s="331" t="s">
        <v>1484</v>
      </c>
      <c r="F18" s="331" t="s">
        <v>1485</v>
      </c>
      <c r="G18" s="331" t="s">
        <v>1486</v>
      </c>
      <c r="H18" s="332"/>
    </row>
    <row r="19" spans="1:8">
      <c r="A19" s="146"/>
      <c r="B19" s="330" t="s">
        <v>179</v>
      </c>
      <c r="C19" s="179">
        <v>86</v>
      </c>
      <c r="D19" s="331" t="s">
        <v>1483</v>
      </c>
      <c r="E19" s="331" t="s">
        <v>1484</v>
      </c>
      <c r="F19" s="331" t="s">
        <v>1485</v>
      </c>
      <c r="G19" s="331" t="s">
        <v>1486</v>
      </c>
      <c r="H19" s="332"/>
    </row>
    <row r="21" spans="1:8">
      <c r="B21" s="322"/>
      <c r="D21" s="478"/>
      <c r="E21" s="478"/>
      <c r="F21" s="503" t="s">
        <v>44</v>
      </c>
      <c r="G21" s="384"/>
      <c r="H21" s="384"/>
    </row>
    <row r="22" spans="1:8" ht="15" customHeight="1">
      <c r="A22" s="373" t="s">
        <v>177</v>
      </c>
      <c r="B22" s="384"/>
      <c r="C22" s="384"/>
      <c r="D22" s="384"/>
      <c r="E22" s="384"/>
      <c r="F22" s="384"/>
      <c r="G22" s="384"/>
      <c r="H22" s="384"/>
    </row>
    <row r="23" spans="1:8" ht="15" customHeight="1">
      <c r="A23" s="373" t="s">
        <v>1342</v>
      </c>
      <c r="B23" s="479"/>
      <c r="C23" s="479"/>
      <c r="D23" s="479"/>
      <c r="E23" s="479"/>
      <c r="F23" s="479"/>
      <c r="G23" s="384"/>
      <c r="H23" s="384"/>
    </row>
    <row r="24" spans="1:8" ht="15" customHeight="1">
      <c r="A24" s="467" t="s">
        <v>1</v>
      </c>
      <c r="B24" s="501"/>
      <c r="C24" s="501"/>
      <c r="D24" s="501"/>
      <c r="E24" s="501"/>
      <c r="F24" s="501"/>
      <c r="G24" s="502"/>
      <c r="H24" s="502"/>
    </row>
    <row r="25" spans="1:8" ht="57" customHeight="1">
      <c r="A25" s="492" t="s">
        <v>1093</v>
      </c>
      <c r="B25" s="499"/>
      <c r="C25" s="499"/>
      <c r="D25" s="499"/>
      <c r="E25" s="499"/>
      <c r="F25" s="499"/>
      <c r="G25" s="500"/>
      <c r="H25" s="500"/>
    </row>
    <row r="26" spans="1:8" ht="15" customHeight="1">
      <c r="A26" s="429" t="s">
        <v>0</v>
      </c>
      <c r="B26" s="495" t="s">
        <v>178</v>
      </c>
      <c r="C26" s="448" t="s">
        <v>56</v>
      </c>
      <c r="D26" s="496" t="s">
        <v>62</v>
      </c>
      <c r="E26" s="497"/>
      <c r="F26" s="497"/>
      <c r="G26" s="497"/>
      <c r="H26" s="498"/>
    </row>
    <row r="27" spans="1:8" ht="45">
      <c r="A27" s="431"/>
      <c r="B27" s="495"/>
      <c r="C27" s="448"/>
      <c r="D27" s="326" t="s">
        <v>57</v>
      </c>
      <c r="E27" s="326" t="s">
        <v>58</v>
      </c>
      <c r="F27" s="326" t="s">
        <v>60</v>
      </c>
      <c r="G27" s="183" t="s">
        <v>59</v>
      </c>
      <c r="H27" s="29" t="s">
        <v>61</v>
      </c>
    </row>
    <row r="28" spans="1:8" ht="60">
      <c r="A28" s="324">
        <v>1</v>
      </c>
      <c r="B28" s="178" t="s">
        <v>252</v>
      </c>
      <c r="C28" s="179">
        <v>51</v>
      </c>
      <c r="D28" s="331" t="s">
        <v>1487</v>
      </c>
      <c r="E28" s="331" t="s">
        <v>1488</v>
      </c>
      <c r="F28" s="331" t="s">
        <v>1489</v>
      </c>
      <c r="G28" s="331" t="s">
        <v>1490</v>
      </c>
      <c r="H28" s="332"/>
    </row>
    <row r="29" spans="1:8">
      <c r="A29" s="146"/>
      <c r="B29" s="330" t="s">
        <v>179</v>
      </c>
      <c r="C29" s="179">
        <v>51</v>
      </c>
      <c r="D29" s="331" t="s">
        <v>1487</v>
      </c>
      <c r="E29" s="331" t="s">
        <v>1488</v>
      </c>
      <c r="F29" s="331" t="s">
        <v>1489</v>
      </c>
      <c r="G29" s="331" t="s">
        <v>1490</v>
      </c>
      <c r="H29" s="331"/>
    </row>
    <row r="31" spans="1:8">
      <c r="B31" s="322"/>
      <c r="D31" s="478"/>
      <c r="E31" s="478"/>
      <c r="F31" s="503" t="s">
        <v>44</v>
      </c>
      <c r="G31" s="384"/>
      <c r="H31" s="384"/>
    </row>
    <row r="32" spans="1:8" ht="15" customHeight="1">
      <c r="A32" s="373" t="s">
        <v>177</v>
      </c>
      <c r="B32" s="384"/>
      <c r="C32" s="384"/>
      <c r="D32" s="384"/>
      <c r="E32" s="384"/>
      <c r="F32" s="384"/>
      <c r="G32" s="384"/>
      <c r="H32" s="384"/>
    </row>
    <row r="33" spans="1:8" ht="15" customHeight="1">
      <c r="A33" s="373" t="s">
        <v>1342</v>
      </c>
      <c r="B33" s="479"/>
      <c r="C33" s="479"/>
      <c r="D33" s="479"/>
      <c r="E33" s="479"/>
      <c r="F33" s="479"/>
      <c r="G33" s="384"/>
      <c r="H33" s="384"/>
    </row>
    <row r="34" spans="1:8" ht="15" customHeight="1">
      <c r="A34" s="467" t="s">
        <v>1</v>
      </c>
      <c r="B34" s="501"/>
      <c r="C34" s="501"/>
      <c r="D34" s="501"/>
      <c r="E34" s="501"/>
      <c r="F34" s="501"/>
      <c r="G34" s="502"/>
      <c r="H34" s="502"/>
    </row>
    <row r="35" spans="1:8" ht="57" customHeight="1">
      <c r="A35" s="492" t="s">
        <v>1094</v>
      </c>
      <c r="B35" s="499"/>
      <c r="C35" s="499"/>
      <c r="D35" s="499"/>
      <c r="E35" s="499"/>
      <c r="F35" s="499"/>
      <c r="G35" s="500"/>
      <c r="H35" s="500"/>
    </row>
    <row r="36" spans="1:8" ht="15" customHeight="1">
      <c r="A36" s="429" t="s">
        <v>0</v>
      </c>
      <c r="B36" s="495" t="s">
        <v>178</v>
      </c>
      <c r="C36" s="448" t="s">
        <v>56</v>
      </c>
      <c r="D36" s="496" t="s">
        <v>62</v>
      </c>
      <c r="E36" s="497"/>
      <c r="F36" s="497"/>
      <c r="G36" s="497"/>
      <c r="H36" s="498"/>
    </row>
    <row r="37" spans="1:8" ht="45">
      <c r="A37" s="431"/>
      <c r="B37" s="495"/>
      <c r="C37" s="448"/>
      <c r="D37" s="326" t="s">
        <v>57</v>
      </c>
      <c r="E37" s="326" t="s">
        <v>58</v>
      </c>
      <c r="F37" s="326" t="s">
        <v>60</v>
      </c>
      <c r="G37" s="183" t="s">
        <v>59</v>
      </c>
      <c r="H37" s="29" t="s">
        <v>61</v>
      </c>
    </row>
    <row r="38" spans="1:8" ht="45">
      <c r="A38" s="325">
        <v>1</v>
      </c>
      <c r="B38" s="330" t="s">
        <v>258</v>
      </c>
      <c r="C38" s="328">
        <v>62</v>
      </c>
      <c r="D38" s="332" t="s">
        <v>1491</v>
      </c>
      <c r="E38" s="332" t="s">
        <v>1492</v>
      </c>
      <c r="F38" s="332" t="s">
        <v>1522</v>
      </c>
      <c r="G38" s="332" t="s">
        <v>1493</v>
      </c>
      <c r="H38" s="298"/>
    </row>
    <row r="39" spans="1:8" ht="45">
      <c r="A39" s="324">
        <v>2</v>
      </c>
      <c r="B39" s="178" t="s">
        <v>259</v>
      </c>
      <c r="C39" s="327">
        <v>179</v>
      </c>
      <c r="D39" s="332" t="s">
        <v>1494</v>
      </c>
      <c r="E39" s="332" t="s">
        <v>1495</v>
      </c>
      <c r="F39" s="332" t="s">
        <v>1496</v>
      </c>
      <c r="G39" s="332" t="s">
        <v>1497</v>
      </c>
      <c r="H39" s="332"/>
    </row>
    <row r="40" spans="1:8" ht="30">
      <c r="A40" s="325">
        <v>3</v>
      </c>
      <c r="B40" s="178" t="s">
        <v>293</v>
      </c>
      <c r="C40" s="327">
        <v>11</v>
      </c>
      <c r="D40" s="332" t="s">
        <v>1498</v>
      </c>
      <c r="E40" s="332" t="s">
        <v>1499</v>
      </c>
      <c r="F40" s="332" t="s">
        <v>1500</v>
      </c>
      <c r="G40" s="332" t="s">
        <v>1501</v>
      </c>
      <c r="H40" s="332"/>
    </row>
    <row r="41" spans="1:8">
      <c r="A41" s="146"/>
      <c r="B41" s="330" t="s">
        <v>179</v>
      </c>
      <c r="C41" s="179">
        <v>252</v>
      </c>
      <c r="D41" s="331" t="s">
        <v>1502</v>
      </c>
      <c r="E41" s="331" t="s">
        <v>1503</v>
      </c>
      <c r="F41" s="331" t="s">
        <v>1504</v>
      </c>
      <c r="G41" s="331" t="s">
        <v>1505</v>
      </c>
      <c r="H41" s="331"/>
    </row>
    <row r="43" spans="1:8" ht="15" customHeight="1">
      <c r="B43" s="322"/>
      <c r="D43" s="478"/>
      <c r="E43" s="478"/>
      <c r="F43" s="503" t="s">
        <v>44</v>
      </c>
      <c r="G43" s="384"/>
      <c r="H43" s="384"/>
    </row>
    <row r="44" spans="1:8" ht="15" customHeight="1">
      <c r="A44" s="373" t="s">
        <v>177</v>
      </c>
      <c r="B44" s="384"/>
      <c r="C44" s="384"/>
      <c r="D44" s="384"/>
      <c r="E44" s="384"/>
      <c r="F44" s="384"/>
      <c r="G44" s="384"/>
      <c r="H44" s="384"/>
    </row>
    <row r="45" spans="1:8" ht="15" customHeight="1">
      <c r="A45" s="373" t="s">
        <v>1342</v>
      </c>
      <c r="B45" s="479"/>
      <c r="C45" s="479"/>
      <c r="D45" s="479"/>
      <c r="E45" s="479"/>
      <c r="F45" s="479"/>
      <c r="G45" s="384"/>
      <c r="H45" s="384"/>
    </row>
    <row r="46" spans="1:8" ht="15" customHeight="1">
      <c r="A46" s="467" t="s">
        <v>1</v>
      </c>
      <c r="B46" s="501"/>
      <c r="C46" s="501"/>
      <c r="D46" s="501"/>
      <c r="E46" s="501"/>
      <c r="F46" s="501"/>
      <c r="G46" s="502"/>
      <c r="H46" s="502"/>
    </row>
    <row r="47" spans="1:8" ht="57" customHeight="1">
      <c r="A47" s="492" t="s">
        <v>1095</v>
      </c>
      <c r="B47" s="499"/>
      <c r="C47" s="499"/>
      <c r="D47" s="499"/>
      <c r="E47" s="499"/>
      <c r="F47" s="499"/>
      <c r="G47" s="500"/>
      <c r="H47" s="500"/>
    </row>
    <row r="48" spans="1:8" ht="15" customHeight="1">
      <c r="A48" s="429" t="s">
        <v>0</v>
      </c>
      <c r="B48" s="495" t="s">
        <v>178</v>
      </c>
      <c r="C48" s="448" t="s">
        <v>56</v>
      </c>
      <c r="D48" s="496" t="s">
        <v>62</v>
      </c>
      <c r="E48" s="497"/>
      <c r="F48" s="497"/>
      <c r="G48" s="497"/>
      <c r="H48" s="498"/>
    </row>
    <row r="49" spans="1:8" ht="45">
      <c r="A49" s="431"/>
      <c r="B49" s="495"/>
      <c r="C49" s="448"/>
      <c r="D49" s="326" t="s">
        <v>57</v>
      </c>
      <c r="E49" s="326" t="s">
        <v>58</v>
      </c>
      <c r="F49" s="326" t="s">
        <v>60</v>
      </c>
      <c r="G49" s="183" t="s">
        <v>59</v>
      </c>
      <c r="H49" s="29" t="s">
        <v>61</v>
      </c>
    </row>
    <row r="50" spans="1:8" ht="45">
      <c r="A50" s="324">
        <v>1</v>
      </c>
      <c r="B50" s="178" t="s">
        <v>256</v>
      </c>
      <c r="C50" s="179">
        <v>40</v>
      </c>
      <c r="D50" s="331" t="s">
        <v>1506</v>
      </c>
      <c r="E50" s="331" t="s">
        <v>1507</v>
      </c>
      <c r="F50" s="331" t="s">
        <v>1508</v>
      </c>
      <c r="G50" s="331" t="s">
        <v>1509</v>
      </c>
      <c r="H50" s="300"/>
    </row>
    <row r="51" spans="1:8">
      <c r="A51" s="146"/>
      <c r="B51" s="330" t="s">
        <v>179</v>
      </c>
      <c r="C51" s="179">
        <v>40</v>
      </c>
      <c r="D51" s="331" t="s">
        <v>1506</v>
      </c>
      <c r="E51" s="331" t="s">
        <v>1507</v>
      </c>
      <c r="F51" s="331" t="s">
        <v>1508</v>
      </c>
      <c r="G51" s="331" t="s">
        <v>1509</v>
      </c>
      <c r="H51" s="300"/>
    </row>
    <row r="53" spans="1:8" ht="15" customHeight="1">
      <c r="B53" s="322"/>
      <c r="D53" s="478"/>
      <c r="E53" s="478"/>
      <c r="F53" s="503" t="s">
        <v>44</v>
      </c>
      <c r="G53" s="384"/>
      <c r="H53" s="384"/>
    </row>
    <row r="54" spans="1:8" ht="15" customHeight="1">
      <c r="A54" s="373" t="s">
        <v>177</v>
      </c>
      <c r="B54" s="384"/>
      <c r="C54" s="384"/>
      <c r="D54" s="384"/>
      <c r="E54" s="384"/>
      <c r="F54" s="384"/>
      <c r="G54" s="384"/>
      <c r="H54" s="384"/>
    </row>
    <row r="55" spans="1:8" ht="15" customHeight="1">
      <c r="A55" s="373" t="s">
        <v>1342</v>
      </c>
      <c r="B55" s="479"/>
      <c r="C55" s="479"/>
      <c r="D55" s="479"/>
      <c r="E55" s="479"/>
      <c r="F55" s="479"/>
      <c r="G55" s="384"/>
      <c r="H55" s="384"/>
    </row>
    <row r="56" spans="1:8" ht="15" customHeight="1">
      <c r="A56" s="467" t="s">
        <v>1</v>
      </c>
      <c r="B56" s="501"/>
      <c r="C56" s="501"/>
      <c r="D56" s="501"/>
      <c r="E56" s="501"/>
      <c r="F56" s="501"/>
      <c r="G56" s="502"/>
      <c r="H56" s="502"/>
    </row>
    <row r="57" spans="1:8" ht="55.5" customHeight="1">
      <c r="A57" s="492" t="s">
        <v>1096</v>
      </c>
      <c r="B57" s="499"/>
      <c r="C57" s="499"/>
      <c r="D57" s="499"/>
      <c r="E57" s="499"/>
      <c r="F57" s="499"/>
      <c r="G57" s="500"/>
      <c r="H57" s="500"/>
    </row>
    <row r="58" spans="1:8" ht="15" customHeight="1">
      <c r="A58" s="429" t="s">
        <v>0</v>
      </c>
      <c r="B58" s="495" t="s">
        <v>178</v>
      </c>
      <c r="C58" s="448" t="s">
        <v>56</v>
      </c>
      <c r="D58" s="496" t="s">
        <v>62</v>
      </c>
      <c r="E58" s="497"/>
      <c r="F58" s="497"/>
      <c r="G58" s="497"/>
      <c r="H58" s="498"/>
    </row>
    <row r="59" spans="1:8" ht="45">
      <c r="A59" s="431"/>
      <c r="B59" s="495"/>
      <c r="C59" s="448"/>
      <c r="D59" s="326" t="s">
        <v>57</v>
      </c>
      <c r="E59" s="326" t="s">
        <v>58</v>
      </c>
      <c r="F59" s="326" t="s">
        <v>60</v>
      </c>
      <c r="G59" s="183" t="s">
        <v>59</v>
      </c>
      <c r="H59" s="29" t="s">
        <v>61</v>
      </c>
    </row>
    <row r="60" spans="1:8" ht="30">
      <c r="A60" s="324">
        <v>1</v>
      </c>
      <c r="B60" s="335" t="s">
        <v>254</v>
      </c>
      <c r="C60" s="179">
        <v>37</v>
      </c>
      <c r="D60" s="301" t="s">
        <v>1524</v>
      </c>
      <c r="E60" s="301" t="s">
        <v>1511</v>
      </c>
      <c r="F60" s="301" t="s">
        <v>1525</v>
      </c>
      <c r="G60" s="301" t="s">
        <v>1512</v>
      </c>
      <c r="H60" s="181"/>
    </row>
    <row r="61" spans="1:8">
      <c r="A61" s="146"/>
      <c r="B61" s="330" t="s">
        <v>179</v>
      </c>
      <c r="C61" s="179">
        <v>37</v>
      </c>
      <c r="D61" s="301" t="s">
        <v>1524</v>
      </c>
      <c r="E61" s="301" t="s">
        <v>1511</v>
      </c>
      <c r="F61" s="301" t="s">
        <v>1525</v>
      </c>
      <c r="G61" s="301" t="s">
        <v>1512</v>
      </c>
      <c r="H61" s="181"/>
    </row>
    <row r="63" spans="1:8" ht="15" customHeight="1">
      <c r="B63" s="322"/>
      <c r="D63" s="478"/>
      <c r="E63" s="478"/>
      <c r="F63" s="503" t="s">
        <v>44</v>
      </c>
      <c r="G63" s="384"/>
      <c r="H63" s="384"/>
    </row>
    <row r="64" spans="1:8" ht="15" customHeight="1">
      <c r="A64" s="373" t="s">
        <v>177</v>
      </c>
      <c r="B64" s="384"/>
      <c r="C64" s="384"/>
      <c r="D64" s="384"/>
      <c r="E64" s="384"/>
      <c r="F64" s="384"/>
      <c r="G64" s="384"/>
      <c r="H64" s="384"/>
    </row>
    <row r="65" spans="1:9" ht="15" customHeight="1">
      <c r="A65" s="373" t="s">
        <v>1342</v>
      </c>
      <c r="B65" s="479"/>
      <c r="C65" s="479"/>
      <c r="D65" s="479"/>
      <c r="E65" s="479"/>
      <c r="F65" s="479"/>
      <c r="G65" s="384"/>
      <c r="H65" s="384"/>
    </row>
    <row r="66" spans="1:9" ht="15" customHeight="1">
      <c r="A66" s="467" t="s">
        <v>1</v>
      </c>
      <c r="B66" s="501"/>
      <c r="C66" s="501"/>
      <c r="D66" s="501"/>
      <c r="E66" s="501"/>
      <c r="F66" s="501"/>
      <c r="G66" s="502"/>
      <c r="H66" s="502"/>
    </row>
    <row r="67" spans="1:9" ht="57" customHeight="1">
      <c r="A67" s="492" t="s">
        <v>1097</v>
      </c>
      <c r="B67" s="499"/>
      <c r="C67" s="499"/>
      <c r="D67" s="499"/>
      <c r="E67" s="499"/>
      <c r="F67" s="499"/>
      <c r="G67" s="500"/>
      <c r="H67" s="500"/>
    </row>
    <row r="68" spans="1:9">
      <c r="A68" s="429" t="s">
        <v>0</v>
      </c>
      <c r="B68" s="495" t="s">
        <v>178</v>
      </c>
      <c r="C68" s="448" t="s">
        <v>56</v>
      </c>
      <c r="D68" s="496" t="s">
        <v>62</v>
      </c>
      <c r="E68" s="497"/>
      <c r="F68" s="497"/>
      <c r="G68" s="497"/>
      <c r="H68" s="498"/>
    </row>
    <row r="69" spans="1:9" ht="45">
      <c r="A69" s="431"/>
      <c r="B69" s="495"/>
      <c r="C69" s="448"/>
      <c r="D69" s="326" t="s">
        <v>57</v>
      </c>
      <c r="E69" s="326" t="s">
        <v>58</v>
      </c>
      <c r="F69" s="326" t="s">
        <v>60</v>
      </c>
      <c r="G69" s="183" t="s">
        <v>59</v>
      </c>
      <c r="H69" s="29" t="s">
        <v>61</v>
      </c>
    </row>
    <row r="70" spans="1:9" ht="45">
      <c r="A70" s="324">
        <v>1</v>
      </c>
      <c r="B70" s="178" t="s">
        <v>295</v>
      </c>
      <c r="C70" s="180">
        <v>37</v>
      </c>
      <c r="D70" s="301" t="s">
        <v>1523</v>
      </c>
      <c r="E70" s="301" t="s">
        <v>1513</v>
      </c>
      <c r="F70" s="301" t="s">
        <v>1510</v>
      </c>
      <c r="G70" s="301" t="s">
        <v>1514</v>
      </c>
      <c r="H70" s="301"/>
    </row>
    <row r="71" spans="1:9">
      <c r="A71" s="146"/>
      <c r="B71" s="330" t="s">
        <v>179</v>
      </c>
      <c r="C71" s="180">
        <v>37</v>
      </c>
      <c r="D71" s="301" t="s">
        <v>1523</v>
      </c>
      <c r="E71" s="301" t="s">
        <v>1513</v>
      </c>
      <c r="F71" s="301" t="s">
        <v>1510</v>
      </c>
      <c r="G71" s="301" t="s">
        <v>1514</v>
      </c>
      <c r="H71" s="302"/>
    </row>
    <row r="73" spans="1:9">
      <c r="B73" s="322"/>
      <c r="D73" s="478"/>
      <c r="E73" s="478"/>
      <c r="F73" s="503" t="s">
        <v>44</v>
      </c>
      <c r="G73" s="384"/>
      <c r="H73" s="384"/>
    </row>
    <row r="74" spans="1:9">
      <c r="A74" s="373" t="s">
        <v>177</v>
      </c>
      <c r="B74" s="384"/>
      <c r="C74" s="384"/>
      <c r="D74" s="384"/>
      <c r="E74" s="384"/>
      <c r="F74" s="384"/>
      <c r="G74" s="384"/>
      <c r="H74" s="384"/>
    </row>
    <row r="75" spans="1:9" ht="15" customHeight="1">
      <c r="A75" s="373" t="s">
        <v>1342</v>
      </c>
      <c r="B75" s="479"/>
      <c r="C75" s="479"/>
      <c r="D75" s="479"/>
      <c r="E75" s="479"/>
      <c r="F75" s="479"/>
      <c r="G75" s="384"/>
      <c r="H75" s="384"/>
    </row>
    <row r="76" spans="1:9" ht="15" customHeight="1">
      <c r="A76" s="467" t="s">
        <v>1</v>
      </c>
      <c r="B76" s="501"/>
      <c r="C76" s="501"/>
      <c r="D76" s="501"/>
      <c r="E76" s="501"/>
      <c r="F76" s="501"/>
      <c r="G76" s="502"/>
      <c r="H76" s="502"/>
    </row>
    <row r="77" spans="1:9" ht="57" customHeight="1">
      <c r="A77" s="492" t="s">
        <v>1098</v>
      </c>
      <c r="B77" s="499"/>
      <c r="C77" s="499"/>
      <c r="D77" s="499"/>
      <c r="E77" s="499"/>
      <c r="F77" s="499"/>
      <c r="G77" s="500"/>
      <c r="H77" s="500"/>
    </row>
    <row r="78" spans="1:9">
      <c r="A78" s="429" t="s">
        <v>0</v>
      </c>
      <c r="B78" s="495" t="s">
        <v>178</v>
      </c>
      <c r="C78" s="448" t="s">
        <v>56</v>
      </c>
      <c r="D78" s="496" t="s">
        <v>62</v>
      </c>
      <c r="E78" s="497"/>
      <c r="F78" s="497"/>
      <c r="G78" s="497"/>
      <c r="H78" s="498"/>
    </row>
    <row r="79" spans="1:9" ht="45">
      <c r="A79" s="431"/>
      <c r="B79" s="495"/>
      <c r="C79" s="448"/>
      <c r="D79" s="326" t="s">
        <v>57</v>
      </c>
      <c r="E79" s="326" t="s">
        <v>58</v>
      </c>
      <c r="F79" s="326" t="s">
        <v>60</v>
      </c>
      <c r="G79" s="183" t="s">
        <v>59</v>
      </c>
      <c r="H79" s="29" t="s">
        <v>61</v>
      </c>
    </row>
    <row r="80" spans="1:9" ht="30">
      <c r="A80" s="324">
        <v>1</v>
      </c>
      <c r="B80" s="178" t="s">
        <v>267</v>
      </c>
      <c r="C80" s="180">
        <v>18</v>
      </c>
      <c r="D80" s="332" t="s">
        <v>1515</v>
      </c>
      <c r="E80" s="332" t="s">
        <v>1516</v>
      </c>
      <c r="F80" s="332" t="s">
        <v>1501</v>
      </c>
      <c r="G80" s="332" t="s">
        <v>1517</v>
      </c>
      <c r="H80" s="328"/>
      <c r="I80" s="303"/>
    </row>
    <row r="81" spans="1:9">
      <c r="A81" s="146"/>
      <c r="B81" s="330" t="s">
        <v>179</v>
      </c>
      <c r="C81" s="180">
        <v>18</v>
      </c>
      <c r="D81" s="332" t="s">
        <v>1515</v>
      </c>
      <c r="E81" s="332" t="s">
        <v>1516</v>
      </c>
      <c r="F81" s="332" t="s">
        <v>1501</v>
      </c>
      <c r="G81" s="332" t="s">
        <v>1517</v>
      </c>
      <c r="H81" s="180"/>
    </row>
    <row r="83" spans="1:9">
      <c r="B83" s="322"/>
      <c r="D83" s="478"/>
      <c r="E83" s="478"/>
      <c r="F83" s="503" t="s">
        <v>44</v>
      </c>
      <c r="G83" s="384"/>
      <c r="H83" s="384"/>
    </row>
    <row r="84" spans="1:9">
      <c r="A84" s="373" t="s">
        <v>177</v>
      </c>
      <c r="B84" s="384"/>
      <c r="C84" s="384"/>
      <c r="D84" s="384"/>
      <c r="E84" s="384"/>
      <c r="F84" s="384"/>
      <c r="G84" s="384"/>
      <c r="H84" s="384"/>
    </row>
    <row r="85" spans="1:9" ht="15" customHeight="1">
      <c r="A85" s="373" t="s">
        <v>1342</v>
      </c>
      <c r="B85" s="479"/>
      <c r="C85" s="479"/>
      <c r="D85" s="479"/>
      <c r="E85" s="479"/>
      <c r="F85" s="479"/>
      <c r="G85" s="384"/>
      <c r="H85" s="384"/>
    </row>
    <row r="86" spans="1:9" ht="15" customHeight="1">
      <c r="A86" s="467" t="s">
        <v>1</v>
      </c>
      <c r="B86" s="501"/>
      <c r="C86" s="501"/>
      <c r="D86" s="501"/>
      <c r="E86" s="501"/>
      <c r="F86" s="501"/>
      <c r="G86" s="502"/>
      <c r="H86" s="502"/>
    </row>
    <row r="87" spans="1:9" ht="57" customHeight="1">
      <c r="A87" s="492" t="s">
        <v>1099</v>
      </c>
      <c r="B87" s="499"/>
      <c r="C87" s="499"/>
      <c r="D87" s="499"/>
      <c r="E87" s="499"/>
      <c r="F87" s="499"/>
      <c r="G87" s="500"/>
      <c r="H87" s="500"/>
    </row>
    <row r="88" spans="1:9">
      <c r="A88" s="429" t="s">
        <v>0</v>
      </c>
      <c r="B88" s="495" t="s">
        <v>178</v>
      </c>
      <c r="C88" s="448" t="s">
        <v>56</v>
      </c>
      <c r="D88" s="496" t="s">
        <v>62</v>
      </c>
      <c r="E88" s="497"/>
      <c r="F88" s="497"/>
      <c r="G88" s="497"/>
      <c r="H88" s="498"/>
    </row>
    <row r="89" spans="1:9" ht="45">
      <c r="A89" s="431"/>
      <c r="B89" s="495"/>
      <c r="C89" s="448"/>
      <c r="D89" s="326" t="s">
        <v>57</v>
      </c>
      <c r="E89" s="326" t="s">
        <v>58</v>
      </c>
      <c r="F89" s="326" t="s">
        <v>60</v>
      </c>
      <c r="G89" s="183" t="s">
        <v>59</v>
      </c>
      <c r="H89" s="29" t="s">
        <v>61</v>
      </c>
    </row>
    <row r="90" spans="1:9" ht="75">
      <c r="A90" s="324">
        <v>1</v>
      </c>
      <c r="B90" s="178" t="s">
        <v>263</v>
      </c>
      <c r="C90" s="180">
        <v>5</v>
      </c>
      <c r="D90" s="332" t="s">
        <v>1518</v>
      </c>
      <c r="E90" s="332" t="s">
        <v>1518</v>
      </c>
      <c r="F90" s="332" t="s">
        <v>1518</v>
      </c>
      <c r="G90" s="332" t="s">
        <v>1519</v>
      </c>
      <c r="H90" s="181"/>
      <c r="I90" s="304"/>
    </row>
    <row r="91" spans="1:9">
      <c r="A91" s="146"/>
      <c r="B91" s="330" t="s">
        <v>179</v>
      </c>
      <c r="C91" s="180">
        <v>5</v>
      </c>
      <c r="D91" s="332" t="s">
        <v>1518</v>
      </c>
      <c r="E91" s="332" t="s">
        <v>1518</v>
      </c>
      <c r="F91" s="332" t="s">
        <v>1518</v>
      </c>
      <c r="G91" s="332" t="s">
        <v>1519</v>
      </c>
      <c r="H91" s="305"/>
    </row>
    <row r="94" spans="1:9" ht="15.75">
      <c r="B94" s="337" t="s">
        <v>1527</v>
      </c>
      <c r="C94" s="337"/>
      <c r="D94" s="337"/>
      <c r="E94" s="338"/>
      <c r="F94" s="338" t="s">
        <v>1528</v>
      </c>
    </row>
  </sheetData>
  <mergeCells count="91">
    <mergeCell ref="A35:H35"/>
    <mergeCell ref="D31:E31"/>
    <mergeCell ref="F31:H31"/>
    <mergeCell ref="A32:H32"/>
    <mergeCell ref="A33:H33"/>
    <mergeCell ref="A34:H34"/>
    <mergeCell ref="A22:H22"/>
    <mergeCell ref="A23:H23"/>
    <mergeCell ref="A24:H24"/>
    <mergeCell ref="A25:H25"/>
    <mergeCell ref="A26:A27"/>
    <mergeCell ref="B26:B27"/>
    <mergeCell ref="C26:C27"/>
    <mergeCell ref="D26:H26"/>
    <mergeCell ref="A12:H12"/>
    <mergeCell ref="A13:H13"/>
    <mergeCell ref="A14:H14"/>
    <mergeCell ref="D21:E21"/>
    <mergeCell ref="F21:H21"/>
    <mergeCell ref="A15:H15"/>
    <mergeCell ref="A16:A17"/>
    <mergeCell ref="B16:B17"/>
    <mergeCell ref="C16:C17"/>
    <mergeCell ref="D16:H16"/>
    <mergeCell ref="D11:E11"/>
    <mergeCell ref="F11:H11"/>
    <mergeCell ref="A10:H10"/>
    <mergeCell ref="D6:H6"/>
    <mergeCell ref="A2:H2"/>
    <mergeCell ref="F1:H1"/>
    <mergeCell ref="A6:A7"/>
    <mergeCell ref="B6:B7"/>
    <mergeCell ref="C6:C7"/>
    <mergeCell ref="D1:E1"/>
    <mergeCell ref="A3:H3"/>
    <mergeCell ref="A4:H4"/>
    <mergeCell ref="A5:H5"/>
    <mergeCell ref="A45:H45"/>
    <mergeCell ref="D43:E43"/>
    <mergeCell ref="F43:H43"/>
    <mergeCell ref="A46:H46"/>
    <mergeCell ref="A47:H47"/>
    <mergeCell ref="A36:A37"/>
    <mergeCell ref="B36:B37"/>
    <mergeCell ref="C36:C37"/>
    <mergeCell ref="D36:H36"/>
    <mergeCell ref="A44:H44"/>
    <mergeCell ref="C48:C49"/>
    <mergeCell ref="D48:H48"/>
    <mergeCell ref="A64:H64"/>
    <mergeCell ref="A65:H65"/>
    <mergeCell ref="D63:E63"/>
    <mergeCell ref="F63:H63"/>
    <mergeCell ref="A54:H54"/>
    <mergeCell ref="A55:H55"/>
    <mergeCell ref="D53:E53"/>
    <mergeCell ref="F53:H53"/>
    <mergeCell ref="A48:A49"/>
    <mergeCell ref="B48:B49"/>
    <mergeCell ref="B78:B79"/>
    <mergeCell ref="C78:C79"/>
    <mergeCell ref="D78:H78"/>
    <mergeCell ref="A75:H75"/>
    <mergeCell ref="A76:H76"/>
    <mergeCell ref="A56:H56"/>
    <mergeCell ref="A57:H57"/>
    <mergeCell ref="A58:A59"/>
    <mergeCell ref="B58:B59"/>
    <mergeCell ref="C58:C59"/>
    <mergeCell ref="D58:H58"/>
    <mergeCell ref="A77:H77"/>
    <mergeCell ref="A85:H85"/>
    <mergeCell ref="A86:H86"/>
    <mergeCell ref="D83:E83"/>
    <mergeCell ref="A66:H66"/>
    <mergeCell ref="A67:H67"/>
    <mergeCell ref="A68:A69"/>
    <mergeCell ref="B68:B69"/>
    <mergeCell ref="C68:C69"/>
    <mergeCell ref="D68:H68"/>
    <mergeCell ref="A84:H84"/>
    <mergeCell ref="F83:H83"/>
    <mergeCell ref="D73:E73"/>
    <mergeCell ref="F73:H73"/>
    <mergeCell ref="A74:H74"/>
    <mergeCell ref="A78:A79"/>
    <mergeCell ref="A88:A89"/>
    <mergeCell ref="B88:B89"/>
    <mergeCell ref="C88:C89"/>
    <mergeCell ref="D88:H88"/>
    <mergeCell ref="A87:H87"/>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sheetPr>
    <tabColor theme="5" tint="0.59999389629810485"/>
  </sheetPr>
  <dimension ref="A1:P84"/>
  <sheetViews>
    <sheetView topLeftCell="A67" zoomScale="70" zoomScaleNormal="70" workbookViewId="0">
      <selection activeCell="L92" sqref="L92"/>
    </sheetView>
  </sheetViews>
  <sheetFormatPr defaultRowHeight="15"/>
  <cols>
    <col min="1" max="1" width="7.42578125" customWidth="1"/>
    <col min="2" max="2" width="21.7109375" customWidth="1"/>
    <col min="16" max="16" width="9.85546875" customWidth="1"/>
  </cols>
  <sheetData>
    <row r="1" spans="1:16">
      <c r="A1" s="359"/>
      <c r="B1" s="359"/>
      <c r="C1" s="359"/>
      <c r="D1" s="359"/>
      <c r="E1" s="516"/>
      <c r="F1" s="516"/>
      <c r="G1" s="517" t="s">
        <v>45</v>
      </c>
      <c r="H1" s="518"/>
      <c r="I1" s="518"/>
      <c r="J1" s="518"/>
      <c r="K1" s="518"/>
      <c r="L1" s="518"/>
      <c r="M1" s="518"/>
      <c r="N1" s="518"/>
      <c r="O1" s="518"/>
      <c r="P1" s="518"/>
    </row>
    <row r="2" spans="1:16">
      <c r="A2" s="519" t="s">
        <v>155</v>
      </c>
      <c r="B2" s="520"/>
      <c r="C2" s="520"/>
      <c r="D2" s="520"/>
      <c r="E2" s="520"/>
      <c r="F2" s="520"/>
      <c r="G2" s="520"/>
      <c r="H2" s="520"/>
      <c r="I2" s="520"/>
      <c r="J2" s="520"/>
      <c r="K2" s="520"/>
      <c r="L2" s="520"/>
      <c r="M2" s="520"/>
      <c r="N2" s="520"/>
      <c r="O2" s="520"/>
      <c r="P2" s="520"/>
    </row>
    <row r="3" spans="1:16" ht="21" customHeight="1">
      <c r="A3" s="519" t="s">
        <v>1343</v>
      </c>
      <c r="B3" s="519"/>
      <c r="C3" s="519"/>
      <c r="D3" s="519"/>
      <c r="E3" s="519"/>
      <c r="F3" s="519"/>
      <c r="G3" s="519"/>
      <c r="H3" s="521"/>
      <c r="I3" s="521"/>
      <c r="J3" s="521"/>
      <c r="K3" s="521"/>
      <c r="L3" s="521"/>
      <c r="M3" s="521"/>
      <c r="N3" s="521"/>
      <c r="O3" s="521"/>
      <c r="P3" s="521"/>
    </row>
    <row r="4" spans="1:16" ht="21.75" customHeight="1">
      <c r="A4" s="522" t="s">
        <v>1537</v>
      </c>
      <c r="B4" s="523"/>
      <c r="C4" s="523"/>
      <c r="D4" s="523"/>
      <c r="E4" s="523"/>
      <c r="F4" s="523"/>
      <c r="G4" s="523"/>
      <c r="H4" s="524"/>
      <c r="I4" s="524"/>
      <c r="J4" s="524"/>
      <c r="K4" s="524"/>
      <c r="L4" s="524"/>
      <c r="M4" s="524"/>
      <c r="N4" s="524"/>
      <c r="O4" s="524"/>
      <c r="P4" s="524"/>
    </row>
    <row r="5" spans="1:16" ht="28.5" customHeight="1">
      <c r="A5" s="510" t="s">
        <v>0</v>
      </c>
      <c r="B5" s="511" t="s">
        <v>178</v>
      </c>
      <c r="C5" s="511" t="s">
        <v>56</v>
      </c>
      <c r="D5" s="511" t="s">
        <v>229</v>
      </c>
      <c r="E5" s="511" t="s">
        <v>64</v>
      </c>
      <c r="F5" s="511"/>
      <c r="G5" s="511"/>
      <c r="H5" s="511"/>
      <c r="I5" s="511"/>
      <c r="J5" s="511" t="s">
        <v>228</v>
      </c>
      <c r="K5" s="511"/>
      <c r="L5" s="511"/>
      <c r="M5" s="511"/>
      <c r="N5" s="511"/>
      <c r="O5" s="510" t="s">
        <v>230</v>
      </c>
      <c r="P5" s="512" t="s">
        <v>68</v>
      </c>
    </row>
    <row r="6" spans="1:16" ht="30">
      <c r="A6" s="510"/>
      <c r="B6" s="511"/>
      <c r="C6" s="511"/>
      <c r="D6" s="511"/>
      <c r="E6" s="360" t="s">
        <v>57</v>
      </c>
      <c r="F6" s="360" t="s">
        <v>63</v>
      </c>
      <c r="G6" s="360" t="s">
        <v>66</v>
      </c>
      <c r="H6" s="360" t="s">
        <v>67</v>
      </c>
      <c r="I6" s="360" t="s">
        <v>65</v>
      </c>
      <c r="J6" s="360" t="s">
        <v>57</v>
      </c>
      <c r="K6" s="360" t="s">
        <v>63</v>
      </c>
      <c r="L6" s="360" t="s">
        <v>66</v>
      </c>
      <c r="M6" s="360" t="s">
        <v>67</v>
      </c>
      <c r="N6" s="360" t="s">
        <v>65</v>
      </c>
      <c r="O6" s="510"/>
      <c r="P6" s="512"/>
    </row>
    <row r="7" spans="1:16" ht="45">
      <c r="A7" s="361">
        <v>1</v>
      </c>
      <c r="B7" s="360" t="s">
        <v>242</v>
      </c>
      <c r="C7" s="361">
        <v>61</v>
      </c>
      <c r="D7" s="361">
        <v>49</v>
      </c>
      <c r="E7" s="361">
        <v>0</v>
      </c>
      <c r="F7" s="361">
        <v>0</v>
      </c>
      <c r="G7" s="361">
        <v>0</v>
      </c>
      <c r="H7" s="361">
        <v>0</v>
      </c>
      <c r="I7" s="361">
        <v>0</v>
      </c>
      <c r="J7" s="361">
        <v>19</v>
      </c>
      <c r="K7" s="361">
        <v>25</v>
      </c>
      <c r="L7" s="361">
        <v>5</v>
      </c>
      <c r="M7" s="361">
        <v>0</v>
      </c>
      <c r="N7" s="361">
        <v>0</v>
      </c>
      <c r="O7" s="361">
        <v>49</v>
      </c>
      <c r="P7" s="362">
        <v>2</v>
      </c>
    </row>
    <row r="8" spans="1:16">
      <c r="A8" s="361"/>
      <c r="B8" s="360" t="s">
        <v>179</v>
      </c>
      <c r="C8" s="361">
        <f>C7</f>
        <v>61</v>
      </c>
      <c r="D8" s="361">
        <f t="shared" ref="D8:P8" si="0">D7</f>
        <v>49</v>
      </c>
      <c r="E8" s="361">
        <f t="shared" si="0"/>
        <v>0</v>
      </c>
      <c r="F8" s="361">
        <f t="shared" si="0"/>
        <v>0</v>
      </c>
      <c r="G8" s="361">
        <f t="shared" si="0"/>
        <v>0</v>
      </c>
      <c r="H8" s="361">
        <f t="shared" si="0"/>
        <v>0</v>
      </c>
      <c r="I8" s="361">
        <f t="shared" si="0"/>
        <v>0</v>
      </c>
      <c r="J8" s="361">
        <f t="shared" si="0"/>
        <v>19</v>
      </c>
      <c r="K8" s="361">
        <f t="shared" si="0"/>
        <v>25</v>
      </c>
      <c r="L8" s="361">
        <f t="shared" si="0"/>
        <v>5</v>
      </c>
      <c r="M8" s="361">
        <f t="shared" si="0"/>
        <v>0</v>
      </c>
      <c r="N8" s="361">
        <f t="shared" si="0"/>
        <v>0</v>
      </c>
      <c r="O8" s="361">
        <f t="shared" si="0"/>
        <v>49</v>
      </c>
      <c r="P8" s="361">
        <f t="shared" si="0"/>
        <v>2</v>
      </c>
    </row>
    <row r="9" spans="1:16">
      <c r="A9" s="363"/>
      <c r="B9" s="363"/>
      <c r="C9" s="363"/>
      <c r="D9" s="363"/>
      <c r="E9" s="363"/>
      <c r="F9" s="363"/>
      <c r="G9" s="363"/>
      <c r="H9" s="363"/>
      <c r="I9" s="363"/>
      <c r="J9" s="363"/>
      <c r="K9" s="363"/>
      <c r="L9" s="363"/>
      <c r="M9" s="363"/>
      <c r="N9" s="363"/>
      <c r="O9" s="363"/>
      <c r="P9" s="363"/>
    </row>
    <row r="10" spans="1:16">
      <c r="A10" s="363"/>
      <c r="B10" s="363"/>
      <c r="C10" s="363"/>
      <c r="D10" s="363"/>
      <c r="E10" s="513"/>
      <c r="F10" s="513"/>
      <c r="G10" s="514" t="s">
        <v>45</v>
      </c>
      <c r="H10" s="515"/>
      <c r="I10" s="515"/>
      <c r="J10" s="515"/>
      <c r="K10" s="515"/>
      <c r="L10" s="515"/>
      <c r="M10" s="515"/>
      <c r="N10" s="515"/>
      <c r="O10" s="515"/>
      <c r="P10" s="515"/>
    </row>
    <row r="11" spans="1:16">
      <c r="A11" s="504" t="s">
        <v>155</v>
      </c>
      <c r="B11" s="505"/>
      <c r="C11" s="505"/>
      <c r="D11" s="505"/>
      <c r="E11" s="505"/>
      <c r="F11" s="505"/>
      <c r="G11" s="505"/>
      <c r="H11" s="505"/>
      <c r="I11" s="505"/>
      <c r="J11" s="505"/>
      <c r="K11" s="505"/>
      <c r="L11" s="505"/>
      <c r="M11" s="505"/>
      <c r="N11" s="505"/>
      <c r="O11" s="505"/>
      <c r="P11" s="505"/>
    </row>
    <row r="12" spans="1:16">
      <c r="A12" s="504" t="s">
        <v>1343</v>
      </c>
      <c r="B12" s="504"/>
      <c r="C12" s="504"/>
      <c r="D12" s="504"/>
      <c r="E12" s="504"/>
      <c r="F12" s="504"/>
      <c r="G12" s="504"/>
      <c r="H12" s="506"/>
      <c r="I12" s="506"/>
      <c r="J12" s="506"/>
      <c r="K12" s="506"/>
      <c r="L12" s="506"/>
      <c r="M12" s="506"/>
      <c r="N12" s="506"/>
      <c r="O12" s="506"/>
      <c r="P12" s="506"/>
    </row>
    <row r="13" spans="1:16">
      <c r="A13" s="507" t="s">
        <v>1538</v>
      </c>
      <c r="B13" s="508"/>
      <c r="C13" s="508"/>
      <c r="D13" s="508"/>
      <c r="E13" s="508"/>
      <c r="F13" s="508"/>
      <c r="G13" s="508"/>
      <c r="H13" s="509"/>
      <c r="I13" s="509"/>
      <c r="J13" s="509"/>
      <c r="K13" s="509"/>
      <c r="L13" s="509"/>
      <c r="M13" s="509"/>
      <c r="N13" s="509"/>
      <c r="O13" s="509"/>
      <c r="P13" s="509"/>
    </row>
    <row r="14" spans="1:16" ht="39.75" customHeight="1">
      <c r="A14" s="510" t="s">
        <v>0</v>
      </c>
      <c r="B14" s="511" t="s">
        <v>178</v>
      </c>
      <c r="C14" s="511" t="s">
        <v>56</v>
      </c>
      <c r="D14" s="511" t="s">
        <v>229</v>
      </c>
      <c r="E14" s="511" t="s">
        <v>64</v>
      </c>
      <c r="F14" s="511"/>
      <c r="G14" s="511"/>
      <c r="H14" s="511"/>
      <c r="I14" s="511"/>
      <c r="J14" s="511" t="s">
        <v>228</v>
      </c>
      <c r="K14" s="511"/>
      <c r="L14" s="511"/>
      <c r="M14" s="511"/>
      <c r="N14" s="511"/>
      <c r="O14" s="510" t="s">
        <v>230</v>
      </c>
      <c r="P14" s="512" t="s">
        <v>68</v>
      </c>
    </row>
    <row r="15" spans="1:16" ht="30">
      <c r="A15" s="510"/>
      <c r="B15" s="511"/>
      <c r="C15" s="511"/>
      <c r="D15" s="511"/>
      <c r="E15" s="360" t="s">
        <v>57</v>
      </c>
      <c r="F15" s="360" t="s">
        <v>63</v>
      </c>
      <c r="G15" s="360" t="s">
        <v>66</v>
      </c>
      <c r="H15" s="360" t="s">
        <v>67</v>
      </c>
      <c r="I15" s="360" t="s">
        <v>65</v>
      </c>
      <c r="J15" s="360" t="s">
        <v>57</v>
      </c>
      <c r="K15" s="360" t="s">
        <v>63</v>
      </c>
      <c r="L15" s="360" t="s">
        <v>66</v>
      </c>
      <c r="M15" s="360" t="s">
        <v>67</v>
      </c>
      <c r="N15" s="360" t="s">
        <v>65</v>
      </c>
      <c r="O15" s="510"/>
      <c r="P15" s="512"/>
    </row>
    <row r="16" spans="1:16" ht="30">
      <c r="A16" s="361">
        <v>1</v>
      </c>
      <c r="B16" s="360" t="s">
        <v>243</v>
      </c>
      <c r="C16" s="361">
        <v>26</v>
      </c>
      <c r="D16" s="361">
        <v>24</v>
      </c>
      <c r="E16" s="361">
        <v>0</v>
      </c>
      <c r="F16" s="361">
        <v>0</v>
      </c>
      <c r="G16" s="361">
        <v>0</v>
      </c>
      <c r="H16" s="361">
        <v>0</v>
      </c>
      <c r="I16" s="361">
        <v>0</v>
      </c>
      <c r="J16" s="361">
        <v>18</v>
      </c>
      <c r="K16" s="361">
        <v>6</v>
      </c>
      <c r="L16" s="361">
        <v>0</v>
      </c>
      <c r="M16" s="361">
        <v>0</v>
      </c>
      <c r="N16" s="361">
        <v>0</v>
      </c>
      <c r="O16" s="361">
        <v>24</v>
      </c>
      <c r="P16" s="362">
        <v>0</v>
      </c>
    </row>
    <row r="17" spans="1:16">
      <c r="A17" s="361"/>
      <c r="B17" s="360" t="s">
        <v>179</v>
      </c>
      <c r="C17" s="361">
        <f>C16</f>
        <v>26</v>
      </c>
      <c r="D17" s="361">
        <f t="shared" ref="D17:P17" si="1">D16</f>
        <v>24</v>
      </c>
      <c r="E17" s="361">
        <f t="shared" si="1"/>
        <v>0</v>
      </c>
      <c r="F17" s="361">
        <f t="shared" si="1"/>
        <v>0</v>
      </c>
      <c r="G17" s="361">
        <f t="shared" si="1"/>
        <v>0</v>
      </c>
      <c r="H17" s="361">
        <f t="shared" si="1"/>
        <v>0</v>
      </c>
      <c r="I17" s="361">
        <f t="shared" si="1"/>
        <v>0</v>
      </c>
      <c r="J17" s="361">
        <f t="shared" si="1"/>
        <v>18</v>
      </c>
      <c r="K17" s="361">
        <f t="shared" si="1"/>
        <v>6</v>
      </c>
      <c r="L17" s="361">
        <f t="shared" si="1"/>
        <v>0</v>
      </c>
      <c r="M17" s="361">
        <f t="shared" si="1"/>
        <v>0</v>
      </c>
      <c r="N17" s="361">
        <f t="shared" si="1"/>
        <v>0</v>
      </c>
      <c r="O17" s="361">
        <f t="shared" si="1"/>
        <v>24</v>
      </c>
      <c r="P17" s="361">
        <f t="shared" si="1"/>
        <v>0</v>
      </c>
    </row>
    <row r="18" spans="1:16">
      <c r="A18" s="363"/>
      <c r="B18" s="363"/>
      <c r="C18" s="363"/>
      <c r="D18" s="363"/>
      <c r="E18" s="363"/>
      <c r="F18" s="363"/>
      <c r="G18" s="363"/>
      <c r="H18" s="363"/>
      <c r="I18" s="363"/>
      <c r="J18" s="363"/>
      <c r="K18" s="363"/>
      <c r="L18" s="363"/>
      <c r="M18" s="363"/>
      <c r="N18" s="363"/>
      <c r="O18" s="363"/>
      <c r="P18" s="363"/>
    </row>
    <row r="19" spans="1:16">
      <c r="A19" s="363"/>
      <c r="B19" s="363"/>
      <c r="C19" s="363"/>
      <c r="D19" s="363"/>
      <c r="E19" s="513"/>
      <c r="F19" s="513"/>
      <c r="G19" s="514" t="s">
        <v>45</v>
      </c>
      <c r="H19" s="515"/>
      <c r="I19" s="515"/>
      <c r="J19" s="515"/>
      <c r="K19" s="515"/>
      <c r="L19" s="515"/>
      <c r="M19" s="515"/>
      <c r="N19" s="515"/>
      <c r="O19" s="515"/>
      <c r="P19" s="515"/>
    </row>
    <row r="20" spans="1:16">
      <c r="A20" s="504" t="s">
        <v>155</v>
      </c>
      <c r="B20" s="505"/>
      <c r="C20" s="505"/>
      <c r="D20" s="505"/>
      <c r="E20" s="505"/>
      <c r="F20" s="505"/>
      <c r="G20" s="505"/>
      <c r="H20" s="505"/>
      <c r="I20" s="505"/>
      <c r="J20" s="505"/>
      <c r="K20" s="505"/>
      <c r="L20" s="505"/>
      <c r="M20" s="505"/>
      <c r="N20" s="505"/>
      <c r="O20" s="505"/>
      <c r="P20" s="505"/>
    </row>
    <row r="21" spans="1:16">
      <c r="A21" s="504" t="s">
        <v>1343</v>
      </c>
      <c r="B21" s="504"/>
      <c r="C21" s="504"/>
      <c r="D21" s="504"/>
      <c r="E21" s="504"/>
      <c r="F21" s="504"/>
      <c r="G21" s="504"/>
      <c r="H21" s="506"/>
      <c r="I21" s="506"/>
      <c r="J21" s="506"/>
      <c r="K21" s="506"/>
      <c r="L21" s="506"/>
      <c r="M21" s="506"/>
      <c r="N21" s="506"/>
      <c r="O21" s="506"/>
      <c r="P21" s="506"/>
    </row>
    <row r="22" spans="1:16">
      <c r="A22" s="507" t="s">
        <v>1539</v>
      </c>
      <c r="B22" s="508"/>
      <c r="C22" s="508"/>
      <c r="D22" s="508"/>
      <c r="E22" s="508"/>
      <c r="F22" s="508"/>
      <c r="G22" s="508"/>
      <c r="H22" s="509"/>
      <c r="I22" s="509"/>
      <c r="J22" s="509"/>
      <c r="K22" s="509"/>
      <c r="L22" s="509"/>
      <c r="M22" s="509"/>
      <c r="N22" s="509"/>
      <c r="O22" s="509"/>
      <c r="P22" s="509"/>
    </row>
    <row r="23" spans="1:16" ht="39.75" customHeight="1">
      <c r="A23" s="510" t="s">
        <v>0</v>
      </c>
      <c r="B23" s="511" t="s">
        <v>178</v>
      </c>
      <c r="C23" s="511" t="s">
        <v>56</v>
      </c>
      <c r="D23" s="511" t="s">
        <v>229</v>
      </c>
      <c r="E23" s="511" t="s">
        <v>64</v>
      </c>
      <c r="F23" s="511"/>
      <c r="G23" s="511"/>
      <c r="H23" s="511"/>
      <c r="I23" s="511"/>
      <c r="J23" s="511" t="s">
        <v>228</v>
      </c>
      <c r="K23" s="511"/>
      <c r="L23" s="511"/>
      <c r="M23" s="511"/>
      <c r="N23" s="511"/>
      <c r="O23" s="510" t="s">
        <v>230</v>
      </c>
      <c r="P23" s="512" t="s">
        <v>68</v>
      </c>
    </row>
    <row r="24" spans="1:16" ht="30">
      <c r="A24" s="510"/>
      <c r="B24" s="511"/>
      <c r="C24" s="511"/>
      <c r="D24" s="511"/>
      <c r="E24" s="360" t="s">
        <v>57</v>
      </c>
      <c r="F24" s="360" t="s">
        <v>63</v>
      </c>
      <c r="G24" s="360" t="s">
        <v>66</v>
      </c>
      <c r="H24" s="360" t="s">
        <v>67</v>
      </c>
      <c r="I24" s="360" t="s">
        <v>65</v>
      </c>
      <c r="J24" s="360" t="s">
        <v>57</v>
      </c>
      <c r="K24" s="360" t="s">
        <v>63</v>
      </c>
      <c r="L24" s="360" t="s">
        <v>66</v>
      </c>
      <c r="M24" s="360" t="s">
        <v>67</v>
      </c>
      <c r="N24" s="360" t="s">
        <v>65</v>
      </c>
      <c r="O24" s="510"/>
      <c r="P24" s="512"/>
    </row>
    <row r="25" spans="1:16" ht="60">
      <c r="A25" s="361">
        <v>1</v>
      </c>
      <c r="B25" s="360" t="s">
        <v>746</v>
      </c>
      <c r="C25" s="361">
        <v>15</v>
      </c>
      <c r="D25" s="361">
        <v>10</v>
      </c>
      <c r="E25" s="361">
        <v>0</v>
      </c>
      <c r="F25" s="361">
        <v>0</v>
      </c>
      <c r="G25" s="361">
        <v>0</v>
      </c>
      <c r="H25" s="361">
        <v>0</v>
      </c>
      <c r="I25" s="361">
        <v>0</v>
      </c>
      <c r="J25" s="361">
        <v>7</v>
      </c>
      <c r="K25" s="361">
        <v>3</v>
      </c>
      <c r="L25" s="361">
        <v>0</v>
      </c>
      <c r="M25" s="361">
        <v>0</v>
      </c>
      <c r="N25" s="361">
        <v>0</v>
      </c>
      <c r="O25" s="361">
        <v>10</v>
      </c>
      <c r="P25" s="362">
        <v>1</v>
      </c>
    </row>
    <row r="26" spans="1:16">
      <c r="A26" s="361"/>
      <c r="B26" s="360" t="s">
        <v>179</v>
      </c>
      <c r="C26" s="361">
        <f>C25</f>
        <v>15</v>
      </c>
      <c r="D26" s="361">
        <f t="shared" ref="D26:P26" si="2">D25</f>
        <v>10</v>
      </c>
      <c r="E26" s="361">
        <f t="shared" si="2"/>
        <v>0</v>
      </c>
      <c r="F26" s="361">
        <f t="shared" si="2"/>
        <v>0</v>
      </c>
      <c r="G26" s="361">
        <f t="shared" si="2"/>
        <v>0</v>
      </c>
      <c r="H26" s="361">
        <f t="shared" si="2"/>
        <v>0</v>
      </c>
      <c r="I26" s="361">
        <f t="shared" si="2"/>
        <v>0</v>
      </c>
      <c r="J26" s="361">
        <f t="shared" si="2"/>
        <v>7</v>
      </c>
      <c r="K26" s="361">
        <f t="shared" si="2"/>
        <v>3</v>
      </c>
      <c r="L26" s="361">
        <f t="shared" si="2"/>
        <v>0</v>
      </c>
      <c r="M26" s="361">
        <f t="shared" si="2"/>
        <v>0</v>
      </c>
      <c r="N26" s="361">
        <f t="shared" si="2"/>
        <v>0</v>
      </c>
      <c r="O26" s="361">
        <f t="shared" si="2"/>
        <v>10</v>
      </c>
      <c r="P26" s="361">
        <f t="shared" si="2"/>
        <v>1</v>
      </c>
    </row>
    <row r="27" spans="1:16">
      <c r="A27" s="363"/>
      <c r="B27" s="363"/>
      <c r="C27" s="363"/>
      <c r="D27" s="363"/>
      <c r="E27" s="363"/>
      <c r="F27" s="363"/>
      <c r="G27" s="363"/>
      <c r="H27" s="363"/>
      <c r="I27" s="363"/>
      <c r="J27" s="363"/>
      <c r="K27" s="363"/>
      <c r="L27" s="363"/>
      <c r="M27" s="363"/>
      <c r="N27" s="363"/>
      <c r="O27" s="363"/>
      <c r="P27" s="363"/>
    </row>
    <row r="28" spans="1:16">
      <c r="A28" s="363"/>
      <c r="B28" s="363"/>
      <c r="C28" s="363"/>
      <c r="D28" s="363"/>
      <c r="E28" s="513"/>
      <c r="F28" s="513"/>
      <c r="G28" s="514" t="s">
        <v>45</v>
      </c>
      <c r="H28" s="515"/>
      <c r="I28" s="515"/>
      <c r="J28" s="515"/>
      <c r="K28" s="515"/>
      <c r="L28" s="515"/>
      <c r="M28" s="515"/>
      <c r="N28" s="515"/>
      <c r="O28" s="515"/>
      <c r="P28" s="515"/>
    </row>
    <row r="29" spans="1:16" ht="15" customHeight="1">
      <c r="A29" s="504" t="s">
        <v>155</v>
      </c>
      <c r="B29" s="504"/>
      <c r="C29" s="504"/>
      <c r="D29" s="504"/>
      <c r="E29" s="504"/>
      <c r="F29" s="504"/>
      <c r="G29" s="504"/>
      <c r="H29" s="504"/>
      <c r="I29" s="504"/>
      <c r="J29" s="504"/>
      <c r="K29" s="504"/>
      <c r="L29" s="504"/>
      <c r="M29" s="504"/>
      <c r="N29" s="504"/>
      <c r="O29" s="504"/>
      <c r="P29" s="504"/>
    </row>
    <row r="30" spans="1:16" ht="15" customHeight="1">
      <c r="A30" s="504" t="s">
        <v>1343</v>
      </c>
      <c r="B30" s="504"/>
      <c r="C30" s="504"/>
      <c r="D30" s="504"/>
      <c r="E30" s="504"/>
      <c r="F30" s="504"/>
      <c r="G30" s="504"/>
      <c r="H30" s="504"/>
      <c r="I30" s="504"/>
      <c r="J30" s="504"/>
      <c r="K30" s="504"/>
      <c r="L30" s="504"/>
      <c r="M30" s="504"/>
      <c r="N30" s="504"/>
      <c r="O30" s="504"/>
      <c r="P30" s="504"/>
    </row>
    <row r="31" spans="1:16" ht="15" customHeight="1">
      <c r="A31" s="507" t="s">
        <v>1540</v>
      </c>
      <c r="B31" s="507"/>
      <c r="C31" s="507"/>
      <c r="D31" s="507"/>
      <c r="E31" s="507"/>
      <c r="F31" s="507"/>
      <c r="G31" s="507"/>
      <c r="H31" s="507"/>
      <c r="I31" s="507"/>
      <c r="J31" s="507"/>
      <c r="K31" s="507"/>
      <c r="L31" s="507"/>
      <c r="M31" s="507"/>
      <c r="N31" s="507"/>
      <c r="O31" s="507"/>
      <c r="P31" s="507"/>
    </row>
    <row r="32" spans="1:16" ht="40.5" customHeight="1">
      <c r="A32" s="510" t="s">
        <v>0</v>
      </c>
      <c r="B32" s="511" t="s">
        <v>178</v>
      </c>
      <c r="C32" s="511" t="s">
        <v>56</v>
      </c>
      <c r="D32" s="511" t="s">
        <v>229</v>
      </c>
      <c r="E32" s="511" t="s">
        <v>64</v>
      </c>
      <c r="F32" s="511"/>
      <c r="G32" s="511"/>
      <c r="H32" s="511"/>
      <c r="I32" s="511"/>
      <c r="J32" s="511" t="s">
        <v>228</v>
      </c>
      <c r="K32" s="511"/>
      <c r="L32" s="511"/>
      <c r="M32" s="511"/>
      <c r="N32" s="511"/>
      <c r="O32" s="510" t="s">
        <v>230</v>
      </c>
      <c r="P32" s="512" t="s">
        <v>68</v>
      </c>
    </row>
    <row r="33" spans="1:16" ht="30">
      <c r="A33" s="510"/>
      <c r="B33" s="511"/>
      <c r="C33" s="511"/>
      <c r="D33" s="511"/>
      <c r="E33" s="360" t="s">
        <v>57</v>
      </c>
      <c r="F33" s="360" t="s">
        <v>63</v>
      </c>
      <c r="G33" s="360" t="s">
        <v>66</v>
      </c>
      <c r="H33" s="360" t="s">
        <v>67</v>
      </c>
      <c r="I33" s="360" t="s">
        <v>65</v>
      </c>
      <c r="J33" s="360" t="s">
        <v>57</v>
      </c>
      <c r="K33" s="360" t="s">
        <v>63</v>
      </c>
      <c r="L33" s="360" t="s">
        <v>66</v>
      </c>
      <c r="M33" s="360" t="s">
        <v>67</v>
      </c>
      <c r="N33" s="360" t="s">
        <v>65</v>
      </c>
      <c r="O33" s="510"/>
      <c r="P33" s="512"/>
    </row>
    <row r="34" spans="1:16" ht="45">
      <c r="A34" s="361">
        <v>1</v>
      </c>
      <c r="B34" s="360" t="s">
        <v>259</v>
      </c>
      <c r="C34" s="361">
        <v>77</v>
      </c>
      <c r="D34" s="361">
        <v>68</v>
      </c>
      <c r="E34" s="361">
        <v>0</v>
      </c>
      <c r="F34" s="361">
        <v>0</v>
      </c>
      <c r="G34" s="361">
        <v>0</v>
      </c>
      <c r="H34" s="361">
        <v>0</v>
      </c>
      <c r="I34" s="361">
        <v>0</v>
      </c>
      <c r="J34" s="361">
        <v>27</v>
      </c>
      <c r="K34" s="361">
        <v>35</v>
      </c>
      <c r="L34" s="361">
        <v>6</v>
      </c>
      <c r="M34" s="361">
        <v>0</v>
      </c>
      <c r="N34" s="361">
        <v>0</v>
      </c>
      <c r="O34" s="361">
        <v>68</v>
      </c>
      <c r="P34" s="362">
        <v>2</v>
      </c>
    </row>
    <row r="35" spans="1:16">
      <c r="A35" s="361"/>
      <c r="B35" s="360" t="s">
        <v>179</v>
      </c>
      <c r="C35" s="361">
        <f>C34</f>
        <v>77</v>
      </c>
      <c r="D35" s="361">
        <f t="shared" ref="D35:P35" si="3">D34</f>
        <v>68</v>
      </c>
      <c r="E35" s="361">
        <f t="shared" si="3"/>
        <v>0</v>
      </c>
      <c r="F35" s="361">
        <f t="shared" si="3"/>
        <v>0</v>
      </c>
      <c r="G35" s="361">
        <f t="shared" si="3"/>
        <v>0</v>
      </c>
      <c r="H35" s="361">
        <f t="shared" si="3"/>
        <v>0</v>
      </c>
      <c r="I35" s="361">
        <f t="shared" si="3"/>
        <v>0</v>
      </c>
      <c r="J35" s="361">
        <f t="shared" si="3"/>
        <v>27</v>
      </c>
      <c r="K35" s="361">
        <f t="shared" si="3"/>
        <v>35</v>
      </c>
      <c r="L35" s="361">
        <f t="shared" si="3"/>
        <v>6</v>
      </c>
      <c r="M35" s="361">
        <f t="shared" si="3"/>
        <v>0</v>
      </c>
      <c r="N35" s="361">
        <f t="shared" si="3"/>
        <v>0</v>
      </c>
      <c r="O35" s="361">
        <f t="shared" si="3"/>
        <v>68</v>
      </c>
      <c r="P35" s="361">
        <f t="shared" si="3"/>
        <v>2</v>
      </c>
    </row>
    <row r="36" spans="1:16">
      <c r="A36" s="363"/>
      <c r="B36" s="363"/>
      <c r="C36" s="363"/>
      <c r="D36" s="363"/>
      <c r="E36" s="363"/>
      <c r="F36" s="363"/>
      <c r="G36" s="363"/>
      <c r="H36" s="363"/>
      <c r="I36" s="363"/>
      <c r="J36" s="363"/>
      <c r="K36" s="363"/>
      <c r="L36" s="363"/>
      <c r="M36" s="363"/>
      <c r="N36" s="363"/>
      <c r="O36" s="363"/>
      <c r="P36" s="363"/>
    </row>
    <row r="37" spans="1:16">
      <c r="A37" s="363"/>
      <c r="B37" s="363"/>
      <c r="C37" s="363"/>
      <c r="D37" s="363"/>
      <c r="E37" s="513"/>
      <c r="F37" s="513"/>
      <c r="G37" s="514" t="s">
        <v>45</v>
      </c>
      <c r="H37" s="515"/>
      <c r="I37" s="515"/>
      <c r="J37" s="515"/>
      <c r="K37" s="515"/>
      <c r="L37" s="515"/>
      <c r="M37" s="515"/>
      <c r="N37" s="515"/>
      <c r="O37" s="515"/>
      <c r="P37" s="515"/>
    </row>
    <row r="38" spans="1:16">
      <c r="A38" s="504" t="s">
        <v>155</v>
      </c>
      <c r="B38" s="504"/>
      <c r="C38" s="504"/>
      <c r="D38" s="504"/>
      <c r="E38" s="504"/>
      <c r="F38" s="504"/>
      <c r="G38" s="504"/>
      <c r="H38" s="504"/>
      <c r="I38" s="504"/>
      <c r="J38" s="504"/>
      <c r="K38" s="504"/>
      <c r="L38" s="504"/>
      <c r="M38" s="504"/>
      <c r="N38" s="504"/>
      <c r="O38" s="504"/>
      <c r="P38" s="504"/>
    </row>
    <row r="39" spans="1:16">
      <c r="A39" s="504" t="s">
        <v>1343</v>
      </c>
      <c r="B39" s="504"/>
      <c r="C39" s="504"/>
      <c r="D39" s="504"/>
      <c r="E39" s="504"/>
      <c r="F39" s="504"/>
      <c r="G39" s="504"/>
      <c r="H39" s="504"/>
      <c r="I39" s="504"/>
      <c r="J39" s="504"/>
      <c r="K39" s="504"/>
      <c r="L39" s="504"/>
      <c r="M39" s="504"/>
      <c r="N39" s="504"/>
      <c r="O39" s="504"/>
      <c r="P39" s="504"/>
    </row>
    <row r="40" spans="1:16" ht="32.25" customHeight="1">
      <c r="A40" s="507" t="s">
        <v>1541</v>
      </c>
      <c r="B40" s="507"/>
      <c r="C40" s="507"/>
      <c r="D40" s="507"/>
      <c r="E40" s="507"/>
      <c r="F40" s="507"/>
      <c r="G40" s="507"/>
      <c r="H40" s="507"/>
      <c r="I40" s="507"/>
      <c r="J40" s="507"/>
      <c r="K40" s="507"/>
      <c r="L40" s="507"/>
      <c r="M40" s="507"/>
      <c r="N40" s="507"/>
      <c r="O40" s="507"/>
      <c r="P40" s="507"/>
    </row>
    <row r="41" spans="1:16" ht="40.5" customHeight="1">
      <c r="A41" s="510" t="s">
        <v>0</v>
      </c>
      <c r="B41" s="511" t="s">
        <v>178</v>
      </c>
      <c r="C41" s="511" t="s">
        <v>56</v>
      </c>
      <c r="D41" s="511" t="s">
        <v>229</v>
      </c>
      <c r="E41" s="511" t="s">
        <v>64</v>
      </c>
      <c r="F41" s="511"/>
      <c r="G41" s="511"/>
      <c r="H41" s="511"/>
      <c r="I41" s="511"/>
      <c r="J41" s="511" t="s">
        <v>228</v>
      </c>
      <c r="K41" s="511"/>
      <c r="L41" s="511"/>
      <c r="M41" s="511"/>
      <c r="N41" s="511"/>
      <c r="O41" s="510" t="s">
        <v>230</v>
      </c>
      <c r="P41" s="512" t="s">
        <v>68</v>
      </c>
    </row>
    <row r="42" spans="1:16" ht="30">
      <c r="A42" s="510"/>
      <c r="B42" s="511"/>
      <c r="C42" s="511"/>
      <c r="D42" s="511"/>
      <c r="E42" s="360" t="s">
        <v>57</v>
      </c>
      <c r="F42" s="360" t="s">
        <v>63</v>
      </c>
      <c r="G42" s="360" t="s">
        <v>66</v>
      </c>
      <c r="H42" s="360" t="s">
        <v>67</v>
      </c>
      <c r="I42" s="360" t="s">
        <v>65</v>
      </c>
      <c r="J42" s="360" t="s">
        <v>57</v>
      </c>
      <c r="K42" s="360" t="s">
        <v>63</v>
      </c>
      <c r="L42" s="360" t="s">
        <v>66</v>
      </c>
      <c r="M42" s="360" t="s">
        <v>67</v>
      </c>
      <c r="N42" s="360" t="s">
        <v>65</v>
      </c>
      <c r="O42" s="510"/>
      <c r="P42" s="512"/>
    </row>
    <row r="43" spans="1:16" ht="75">
      <c r="A43" s="361">
        <v>1</v>
      </c>
      <c r="B43" s="360" t="s">
        <v>256</v>
      </c>
      <c r="C43" s="361">
        <v>9</v>
      </c>
      <c r="D43" s="361">
        <v>5</v>
      </c>
      <c r="E43" s="361">
        <v>0</v>
      </c>
      <c r="F43" s="361">
        <v>0</v>
      </c>
      <c r="G43" s="361">
        <v>0</v>
      </c>
      <c r="H43" s="361">
        <v>0</v>
      </c>
      <c r="I43" s="361">
        <v>0</v>
      </c>
      <c r="J43" s="361">
        <v>2</v>
      </c>
      <c r="K43" s="361">
        <v>3</v>
      </c>
      <c r="L43" s="361">
        <v>0</v>
      </c>
      <c r="M43" s="361">
        <v>0</v>
      </c>
      <c r="N43" s="361">
        <v>0</v>
      </c>
      <c r="O43" s="361">
        <v>5</v>
      </c>
      <c r="P43" s="362">
        <v>1</v>
      </c>
    </row>
    <row r="44" spans="1:16">
      <c r="A44" s="361"/>
      <c r="B44" s="360" t="s">
        <v>179</v>
      </c>
      <c r="C44" s="361">
        <f>C43</f>
        <v>9</v>
      </c>
      <c r="D44" s="361">
        <f t="shared" ref="D44:P44" si="4">D43</f>
        <v>5</v>
      </c>
      <c r="E44" s="361">
        <f t="shared" si="4"/>
        <v>0</v>
      </c>
      <c r="F44" s="361">
        <f t="shared" si="4"/>
        <v>0</v>
      </c>
      <c r="G44" s="361">
        <f t="shared" si="4"/>
        <v>0</v>
      </c>
      <c r="H44" s="361">
        <f t="shared" si="4"/>
        <v>0</v>
      </c>
      <c r="I44" s="361">
        <f t="shared" si="4"/>
        <v>0</v>
      </c>
      <c r="J44" s="361">
        <f t="shared" si="4"/>
        <v>2</v>
      </c>
      <c r="K44" s="361">
        <f t="shared" si="4"/>
        <v>3</v>
      </c>
      <c r="L44" s="361">
        <f t="shared" si="4"/>
        <v>0</v>
      </c>
      <c r="M44" s="361">
        <f t="shared" si="4"/>
        <v>0</v>
      </c>
      <c r="N44" s="361">
        <f t="shared" si="4"/>
        <v>0</v>
      </c>
      <c r="O44" s="361">
        <f t="shared" si="4"/>
        <v>5</v>
      </c>
      <c r="P44" s="361">
        <f t="shared" si="4"/>
        <v>1</v>
      </c>
    </row>
    <row r="45" spans="1:16">
      <c r="A45" s="363"/>
      <c r="B45" s="363"/>
      <c r="C45" s="363"/>
      <c r="D45" s="363"/>
      <c r="E45" s="363"/>
      <c r="F45" s="363"/>
      <c r="G45" s="363"/>
      <c r="H45" s="363"/>
      <c r="I45" s="363"/>
      <c r="J45" s="363"/>
      <c r="K45" s="363"/>
      <c r="L45" s="363"/>
      <c r="M45" s="363"/>
      <c r="N45" s="363"/>
      <c r="O45" s="363"/>
      <c r="P45" s="363"/>
    </row>
    <row r="46" spans="1:16">
      <c r="A46" s="363"/>
      <c r="B46" s="363"/>
      <c r="C46" s="363"/>
      <c r="D46" s="363"/>
      <c r="E46" s="513"/>
      <c r="F46" s="513"/>
      <c r="G46" s="514" t="s">
        <v>45</v>
      </c>
      <c r="H46" s="515"/>
      <c r="I46" s="515"/>
      <c r="J46" s="515"/>
      <c r="K46" s="515"/>
      <c r="L46" s="515"/>
      <c r="M46" s="515"/>
      <c r="N46" s="515"/>
      <c r="O46" s="515"/>
      <c r="P46" s="515"/>
    </row>
    <row r="47" spans="1:16">
      <c r="A47" s="504" t="s">
        <v>155</v>
      </c>
      <c r="B47" s="505"/>
      <c r="C47" s="505"/>
      <c r="D47" s="505"/>
      <c r="E47" s="505"/>
      <c r="F47" s="505"/>
      <c r="G47" s="505"/>
      <c r="H47" s="505"/>
      <c r="I47" s="505"/>
      <c r="J47" s="505"/>
      <c r="K47" s="505"/>
      <c r="L47" s="505"/>
      <c r="M47" s="505"/>
      <c r="N47" s="505"/>
      <c r="O47" s="505"/>
      <c r="P47" s="505"/>
    </row>
    <row r="48" spans="1:16">
      <c r="A48" s="504" t="s">
        <v>1343</v>
      </c>
      <c r="B48" s="504"/>
      <c r="C48" s="504"/>
      <c r="D48" s="504"/>
      <c r="E48" s="504"/>
      <c r="F48" s="504"/>
      <c r="G48" s="504"/>
      <c r="H48" s="506"/>
      <c r="I48" s="506"/>
      <c r="J48" s="506"/>
      <c r="K48" s="506"/>
      <c r="L48" s="506"/>
      <c r="M48" s="506"/>
      <c r="N48" s="506"/>
      <c r="O48" s="506"/>
      <c r="P48" s="506"/>
    </row>
    <row r="49" spans="1:16" ht="40.5" customHeight="1">
      <c r="A49" s="507" t="s">
        <v>1542</v>
      </c>
      <c r="B49" s="508"/>
      <c r="C49" s="508"/>
      <c r="D49" s="508"/>
      <c r="E49" s="508"/>
      <c r="F49" s="508"/>
      <c r="G49" s="508"/>
      <c r="H49" s="509"/>
      <c r="I49" s="509"/>
      <c r="J49" s="509"/>
      <c r="K49" s="509"/>
      <c r="L49" s="509"/>
      <c r="M49" s="509"/>
      <c r="N49" s="509"/>
      <c r="O49" s="509"/>
      <c r="P49" s="509"/>
    </row>
    <row r="50" spans="1:16">
      <c r="A50" s="510" t="s">
        <v>0</v>
      </c>
      <c r="B50" s="511" t="s">
        <v>178</v>
      </c>
      <c r="C50" s="511" t="s">
        <v>56</v>
      </c>
      <c r="D50" s="511" t="s">
        <v>229</v>
      </c>
      <c r="E50" s="511" t="s">
        <v>64</v>
      </c>
      <c r="F50" s="511"/>
      <c r="G50" s="511"/>
      <c r="H50" s="511"/>
      <c r="I50" s="511"/>
      <c r="J50" s="511" t="s">
        <v>228</v>
      </c>
      <c r="K50" s="511"/>
      <c r="L50" s="511"/>
      <c r="M50" s="511"/>
      <c r="N50" s="511"/>
      <c r="O50" s="510" t="s">
        <v>230</v>
      </c>
      <c r="P50" s="512" t="s">
        <v>68</v>
      </c>
    </row>
    <row r="51" spans="1:16" ht="30">
      <c r="A51" s="510"/>
      <c r="B51" s="511"/>
      <c r="C51" s="511"/>
      <c r="D51" s="511"/>
      <c r="E51" s="360" t="s">
        <v>57</v>
      </c>
      <c r="F51" s="360" t="s">
        <v>63</v>
      </c>
      <c r="G51" s="360" t="s">
        <v>66</v>
      </c>
      <c r="H51" s="360" t="s">
        <v>67</v>
      </c>
      <c r="I51" s="360" t="s">
        <v>65</v>
      </c>
      <c r="J51" s="360" t="s">
        <v>57</v>
      </c>
      <c r="K51" s="360" t="s">
        <v>63</v>
      </c>
      <c r="L51" s="360" t="s">
        <v>66</v>
      </c>
      <c r="M51" s="360" t="s">
        <v>67</v>
      </c>
      <c r="N51" s="360" t="s">
        <v>65</v>
      </c>
      <c r="O51" s="510"/>
      <c r="P51" s="512"/>
    </row>
    <row r="52" spans="1:16" ht="45">
      <c r="A52" s="361">
        <v>1</v>
      </c>
      <c r="B52" s="360" t="s">
        <v>254</v>
      </c>
      <c r="C52" s="361">
        <v>9</v>
      </c>
      <c r="D52" s="361">
        <v>8</v>
      </c>
      <c r="E52" s="361">
        <v>0</v>
      </c>
      <c r="F52" s="361">
        <v>0</v>
      </c>
      <c r="G52" s="361">
        <v>0</v>
      </c>
      <c r="H52" s="361">
        <v>0</v>
      </c>
      <c r="I52" s="361">
        <v>0</v>
      </c>
      <c r="J52" s="361">
        <v>5</v>
      </c>
      <c r="K52" s="361">
        <v>3</v>
      </c>
      <c r="L52" s="361">
        <v>0</v>
      </c>
      <c r="M52" s="361">
        <v>0</v>
      </c>
      <c r="N52" s="361">
        <v>0</v>
      </c>
      <c r="O52" s="361">
        <v>8</v>
      </c>
      <c r="P52" s="362">
        <v>3</v>
      </c>
    </row>
    <row r="53" spans="1:16">
      <c r="A53" s="361"/>
      <c r="B53" s="360" t="s">
        <v>179</v>
      </c>
      <c r="C53" s="361">
        <f>C52</f>
        <v>9</v>
      </c>
      <c r="D53" s="361">
        <f t="shared" ref="D53:P53" si="5">D52</f>
        <v>8</v>
      </c>
      <c r="E53" s="361">
        <f t="shared" si="5"/>
        <v>0</v>
      </c>
      <c r="F53" s="361">
        <f t="shared" si="5"/>
        <v>0</v>
      </c>
      <c r="G53" s="361">
        <f t="shared" si="5"/>
        <v>0</v>
      </c>
      <c r="H53" s="361">
        <f t="shared" si="5"/>
        <v>0</v>
      </c>
      <c r="I53" s="361">
        <f t="shared" si="5"/>
        <v>0</v>
      </c>
      <c r="J53" s="361">
        <f t="shared" si="5"/>
        <v>5</v>
      </c>
      <c r="K53" s="361">
        <f t="shared" si="5"/>
        <v>3</v>
      </c>
      <c r="L53" s="361">
        <f t="shared" si="5"/>
        <v>0</v>
      </c>
      <c r="M53" s="361">
        <f t="shared" si="5"/>
        <v>0</v>
      </c>
      <c r="N53" s="361">
        <f t="shared" si="5"/>
        <v>0</v>
      </c>
      <c r="O53" s="361">
        <f t="shared" si="5"/>
        <v>8</v>
      </c>
      <c r="P53" s="361">
        <f t="shared" si="5"/>
        <v>3</v>
      </c>
    </row>
    <row r="54" spans="1:16">
      <c r="A54" s="363"/>
      <c r="B54" s="363"/>
      <c r="C54" s="363"/>
      <c r="D54" s="363"/>
      <c r="E54" s="363"/>
      <c r="F54" s="363"/>
      <c r="G54" s="363"/>
      <c r="H54" s="363"/>
      <c r="I54" s="363"/>
      <c r="J54" s="363"/>
      <c r="K54" s="363"/>
      <c r="L54" s="363"/>
      <c r="M54" s="363"/>
      <c r="N54" s="363"/>
      <c r="O54" s="363"/>
      <c r="P54" s="363"/>
    </row>
    <row r="55" spans="1:16">
      <c r="A55" s="363"/>
      <c r="B55" s="363"/>
      <c r="C55" s="363"/>
      <c r="D55" s="363"/>
      <c r="E55" s="513"/>
      <c r="F55" s="513"/>
      <c r="G55" s="514" t="s">
        <v>45</v>
      </c>
      <c r="H55" s="515"/>
      <c r="I55" s="515"/>
      <c r="J55" s="515"/>
      <c r="K55" s="515"/>
      <c r="L55" s="515"/>
      <c r="M55" s="515"/>
      <c r="N55" s="515"/>
      <c r="O55" s="515"/>
      <c r="P55" s="515"/>
    </row>
    <row r="56" spans="1:16">
      <c r="A56" s="504" t="s">
        <v>155</v>
      </c>
      <c r="B56" s="505"/>
      <c r="C56" s="505"/>
      <c r="D56" s="505"/>
      <c r="E56" s="505"/>
      <c r="F56" s="505"/>
      <c r="G56" s="505"/>
      <c r="H56" s="505"/>
      <c r="I56" s="505"/>
      <c r="J56" s="505"/>
      <c r="K56" s="505"/>
      <c r="L56" s="505"/>
      <c r="M56" s="505"/>
      <c r="N56" s="505"/>
      <c r="O56" s="505"/>
      <c r="P56" s="505"/>
    </row>
    <row r="57" spans="1:16">
      <c r="A57" s="504" t="s">
        <v>1343</v>
      </c>
      <c r="B57" s="504"/>
      <c r="C57" s="504"/>
      <c r="D57" s="504"/>
      <c r="E57" s="504"/>
      <c r="F57" s="504"/>
      <c r="G57" s="504"/>
      <c r="H57" s="506"/>
      <c r="I57" s="506"/>
      <c r="J57" s="506"/>
      <c r="K57" s="506"/>
      <c r="L57" s="506"/>
      <c r="M57" s="506"/>
      <c r="N57" s="506"/>
      <c r="O57" s="506"/>
      <c r="P57" s="506"/>
    </row>
    <row r="58" spans="1:16">
      <c r="A58" s="507" t="s">
        <v>1543</v>
      </c>
      <c r="B58" s="508"/>
      <c r="C58" s="508"/>
      <c r="D58" s="508"/>
      <c r="E58" s="508"/>
      <c r="F58" s="508"/>
      <c r="G58" s="508"/>
      <c r="H58" s="509"/>
      <c r="I58" s="509"/>
      <c r="J58" s="509"/>
      <c r="K58" s="509"/>
      <c r="L58" s="509"/>
      <c r="M58" s="509"/>
      <c r="N58" s="509"/>
      <c r="O58" s="509"/>
      <c r="P58" s="509"/>
    </row>
    <row r="59" spans="1:16" ht="41.25" customHeight="1">
      <c r="A59" s="510" t="s">
        <v>0</v>
      </c>
      <c r="B59" s="511" t="s">
        <v>178</v>
      </c>
      <c r="C59" s="511" t="s">
        <v>56</v>
      </c>
      <c r="D59" s="511" t="s">
        <v>229</v>
      </c>
      <c r="E59" s="511" t="s">
        <v>64</v>
      </c>
      <c r="F59" s="511"/>
      <c r="G59" s="511"/>
      <c r="H59" s="511"/>
      <c r="I59" s="511"/>
      <c r="J59" s="511" t="s">
        <v>228</v>
      </c>
      <c r="K59" s="511"/>
      <c r="L59" s="511"/>
      <c r="M59" s="511"/>
      <c r="N59" s="511"/>
      <c r="O59" s="510" t="s">
        <v>230</v>
      </c>
      <c r="P59" s="512" t="s">
        <v>68</v>
      </c>
    </row>
    <row r="60" spans="1:16" ht="30">
      <c r="A60" s="510"/>
      <c r="B60" s="511"/>
      <c r="C60" s="511"/>
      <c r="D60" s="511"/>
      <c r="E60" s="360" t="s">
        <v>57</v>
      </c>
      <c r="F60" s="360" t="s">
        <v>63</v>
      </c>
      <c r="G60" s="360" t="s">
        <v>66</v>
      </c>
      <c r="H60" s="360" t="s">
        <v>67</v>
      </c>
      <c r="I60" s="360" t="s">
        <v>65</v>
      </c>
      <c r="J60" s="360" t="s">
        <v>57</v>
      </c>
      <c r="K60" s="360" t="s">
        <v>63</v>
      </c>
      <c r="L60" s="360" t="s">
        <v>66</v>
      </c>
      <c r="M60" s="360" t="s">
        <v>67</v>
      </c>
      <c r="N60" s="360" t="s">
        <v>65</v>
      </c>
      <c r="O60" s="510"/>
      <c r="P60" s="512"/>
    </row>
    <row r="61" spans="1:16" ht="30">
      <c r="A61" s="361">
        <v>1</v>
      </c>
      <c r="B61" s="360" t="s">
        <v>267</v>
      </c>
      <c r="C61" s="361">
        <v>12</v>
      </c>
      <c r="D61" s="361">
        <v>11</v>
      </c>
      <c r="E61" s="361">
        <v>6</v>
      </c>
      <c r="F61" s="361">
        <v>3</v>
      </c>
      <c r="G61" s="361">
        <v>2</v>
      </c>
      <c r="H61" s="361">
        <v>0</v>
      </c>
      <c r="I61" s="361">
        <v>0</v>
      </c>
      <c r="J61" s="361">
        <v>8</v>
      </c>
      <c r="K61" s="361">
        <v>3</v>
      </c>
      <c r="L61" s="361">
        <v>0</v>
      </c>
      <c r="M61" s="361">
        <v>0</v>
      </c>
      <c r="N61" s="361">
        <v>0</v>
      </c>
      <c r="O61" s="361">
        <v>11</v>
      </c>
      <c r="P61" s="362">
        <v>3</v>
      </c>
    </row>
    <row r="62" spans="1:16">
      <c r="A62" s="361"/>
      <c r="B62" s="360" t="s">
        <v>179</v>
      </c>
      <c r="C62" s="361">
        <f>C61</f>
        <v>12</v>
      </c>
      <c r="D62" s="361">
        <f t="shared" ref="D62:P62" si="6">D61</f>
        <v>11</v>
      </c>
      <c r="E62" s="361">
        <f t="shared" si="6"/>
        <v>6</v>
      </c>
      <c r="F62" s="361">
        <f t="shared" si="6"/>
        <v>3</v>
      </c>
      <c r="G62" s="361">
        <f t="shared" si="6"/>
        <v>2</v>
      </c>
      <c r="H62" s="361">
        <f t="shared" si="6"/>
        <v>0</v>
      </c>
      <c r="I62" s="361">
        <f t="shared" si="6"/>
        <v>0</v>
      </c>
      <c r="J62" s="361">
        <f t="shared" si="6"/>
        <v>8</v>
      </c>
      <c r="K62" s="361">
        <f t="shared" si="6"/>
        <v>3</v>
      </c>
      <c r="L62" s="361">
        <f t="shared" si="6"/>
        <v>0</v>
      </c>
      <c r="M62" s="361">
        <f t="shared" si="6"/>
        <v>0</v>
      </c>
      <c r="N62" s="361">
        <f t="shared" si="6"/>
        <v>0</v>
      </c>
      <c r="O62" s="361">
        <f t="shared" si="6"/>
        <v>11</v>
      </c>
      <c r="P62" s="361">
        <f t="shared" si="6"/>
        <v>3</v>
      </c>
    </row>
    <row r="63" spans="1:16">
      <c r="A63" s="363"/>
      <c r="B63" s="363"/>
      <c r="C63" s="363"/>
      <c r="D63" s="363"/>
      <c r="E63" s="363"/>
      <c r="F63" s="363"/>
      <c r="G63" s="363"/>
      <c r="H63" s="363"/>
      <c r="I63" s="363"/>
      <c r="J63" s="363"/>
      <c r="K63" s="363"/>
      <c r="L63" s="363"/>
      <c r="M63" s="363"/>
      <c r="N63" s="363"/>
      <c r="O63" s="363"/>
      <c r="P63" s="363"/>
    </row>
    <row r="64" spans="1:16">
      <c r="A64" s="363"/>
      <c r="B64" s="363"/>
      <c r="C64" s="363"/>
      <c r="D64" s="363"/>
      <c r="E64" s="513"/>
      <c r="F64" s="513"/>
      <c r="G64" s="514" t="s">
        <v>45</v>
      </c>
      <c r="H64" s="515"/>
      <c r="I64" s="515"/>
      <c r="J64" s="515"/>
      <c r="K64" s="515"/>
      <c r="L64" s="515"/>
      <c r="M64" s="515"/>
      <c r="N64" s="515"/>
      <c r="O64" s="515"/>
      <c r="P64" s="515"/>
    </row>
    <row r="65" spans="1:16">
      <c r="A65" s="504" t="s">
        <v>155</v>
      </c>
      <c r="B65" s="504"/>
      <c r="C65" s="504"/>
      <c r="D65" s="504"/>
      <c r="E65" s="504"/>
      <c r="F65" s="504"/>
      <c r="G65" s="504"/>
      <c r="H65" s="504"/>
      <c r="I65" s="504"/>
      <c r="J65" s="504"/>
      <c r="K65" s="504"/>
      <c r="L65" s="504"/>
      <c r="M65" s="504"/>
      <c r="N65" s="504"/>
      <c r="O65" s="504"/>
      <c r="P65" s="504"/>
    </row>
    <row r="66" spans="1:16">
      <c r="A66" s="504" t="s">
        <v>1343</v>
      </c>
      <c r="B66" s="504"/>
      <c r="C66" s="504"/>
      <c r="D66" s="504"/>
      <c r="E66" s="504"/>
      <c r="F66" s="504"/>
      <c r="G66" s="504"/>
      <c r="H66" s="504"/>
      <c r="I66" s="504"/>
      <c r="J66" s="504"/>
      <c r="K66" s="504"/>
      <c r="L66" s="504"/>
      <c r="M66" s="504"/>
      <c r="N66" s="504"/>
      <c r="O66" s="504"/>
      <c r="P66" s="504"/>
    </row>
    <row r="67" spans="1:16">
      <c r="A67" s="507" t="s">
        <v>1544</v>
      </c>
      <c r="B67" s="507"/>
      <c r="C67" s="507"/>
      <c r="D67" s="507"/>
      <c r="E67" s="507"/>
      <c r="F67" s="507"/>
      <c r="G67" s="507"/>
      <c r="H67" s="507"/>
      <c r="I67" s="507"/>
      <c r="J67" s="507"/>
      <c r="K67" s="507"/>
      <c r="L67" s="507"/>
      <c r="M67" s="507"/>
      <c r="N67" s="507"/>
      <c r="O67" s="507"/>
      <c r="P67" s="507"/>
    </row>
    <row r="68" spans="1:16">
      <c r="A68" s="510" t="s">
        <v>0</v>
      </c>
      <c r="B68" s="511" t="s">
        <v>178</v>
      </c>
      <c r="C68" s="511" t="s">
        <v>56</v>
      </c>
      <c r="D68" s="511" t="s">
        <v>229</v>
      </c>
      <c r="E68" s="511" t="s">
        <v>64</v>
      </c>
      <c r="F68" s="511"/>
      <c r="G68" s="511"/>
      <c r="H68" s="511"/>
      <c r="I68" s="511"/>
      <c r="J68" s="511" t="s">
        <v>228</v>
      </c>
      <c r="K68" s="511"/>
      <c r="L68" s="511"/>
      <c r="M68" s="511"/>
      <c r="N68" s="511"/>
      <c r="O68" s="510" t="s">
        <v>230</v>
      </c>
      <c r="P68" s="512" t="s">
        <v>68</v>
      </c>
    </row>
    <row r="69" spans="1:16" ht="34.5" customHeight="1">
      <c r="A69" s="510"/>
      <c r="B69" s="511"/>
      <c r="C69" s="511"/>
      <c r="D69" s="511"/>
      <c r="E69" s="360" t="s">
        <v>57</v>
      </c>
      <c r="F69" s="360" t="s">
        <v>63</v>
      </c>
      <c r="G69" s="360" t="s">
        <v>66</v>
      </c>
      <c r="H69" s="360" t="s">
        <v>67</v>
      </c>
      <c r="I69" s="360" t="s">
        <v>65</v>
      </c>
      <c r="J69" s="360" t="s">
        <v>57</v>
      </c>
      <c r="K69" s="360" t="s">
        <v>63</v>
      </c>
      <c r="L69" s="360" t="s">
        <v>66</v>
      </c>
      <c r="M69" s="360" t="s">
        <v>67</v>
      </c>
      <c r="N69" s="360" t="s">
        <v>65</v>
      </c>
      <c r="O69" s="510"/>
      <c r="P69" s="512"/>
    </row>
    <row r="70" spans="1:16" ht="45">
      <c r="A70" s="361">
        <v>1</v>
      </c>
      <c r="B70" s="360" t="s">
        <v>265</v>
      </c>
      <c r="C70" s="361">
        <v>7</v>
      </c>
      <c r="D70" s="361">
        <v>6</v>
      </c>
      <c r="E70" s="361">
        <v>3</v>
      </c>
      <c r="F70" s="361">
        <v>3</v>
      </c>
      <c r="G70" s="361">
        <v>0</v>
      </c>
      <c r="H70" s="361">
        <v>0</v>
      </c>
      <c r="I70" s="361">
        <v>0</v>
      </c>
      <c r="J70" s="361">
        <v>1</v>
      </c>
      <c r="K70" s="361">
        <v>5</v>
      </c>
      <c r="L70" s="361">
        <v>0</v>
      </c>
      <c r="M70" s="361">
        <v>0</v>
      </c>
      <c r="N70" s="361">
        <v>0</v>
      </c>
      <c r="O70" s="361">
        <v>6</v>
      </c>
      <c r="P70" s="362">
        <v>0</v>
      </c>
    </row>
    <row r="71" spans="1:16" ht="45">
      <c r="A71" s="361">
        <v>2</v>
      </c>
      <c r="B71" s="360" t="s">
        <v>293</v>
      </c>
      <c r="C71" s="361">
        <v>5</v>
      </c>
      <c r="D71" s="361">
        <v>4</v>
      </c>
      <c r="E71" s="361">
        <v>1</v>
      </c>
      <c r="F71" s="361">
        <v>1</v>
      </c>
      <c r="G71" s="361">
        <v>2</v>
      </c>
      <c r="H71" s="361">
        <v>0</v>
      </c>
      <c r="I71" s="361">
        <v>0</v>
      </c>
      <c r="J71" s="361">
        <v>2</v>
      </c>
      <c r="K71" s="361">
        <v>1</v>
      </c>
      <c r="L71" s="361">
        <v>1</v>
      </c>
      <c r="M71" s="361">
        <v>0</v>
      </c>
      <c r="N71" s="361">
        <v>0</v>
      </c>
      <c r="O71" s="361">
        <v>4</v>
      </c>
      <c r="P71" s="362">
        <v>0</v>
      </c>
    </row>
    <row r="72" spans="1:16">
      <c r="A72" s="361"/>
      <c r="B72" s="360" t="s">
        <v>179</v>
      </c>
      <c r="C72" s="361">
        <f>C70+C71</f>
        <v>12</v>
      </c>
      <c r="D72" s="361">
        <f t="shared" ref="D72:P72" si="7">D70+D71</f>
        <v>10</v>
      </c>
      <c r="E72" s="361">
        <f t="shared" si="7"/>
        <v>4</v>
      </c>
      <c r="F72" s="361">
        <f t="shared" si="7"/>
        <v>4</v>
      </c>
      <c r="G72" s="361">
        <f t="shared" si="7"/>
        <v>2</v>
      </c>
      <c r="H72" s="361">
        <f t="shared" si="7"/>
        <v>0</v>
      </c>
      <c r="I72" s="361">
        <f t="shared" si="7"/>
        <v>0</v>
      </c>
      <c r="J72" s="361">
        <f t="shared" si="7"/>
        <v>3</v>
      </c>
      <c r="K72" s="361">
        <f t="shared" si="7"/>
        <v>6</v>
      </c>
      <c r="L72" s="361">
        <f t="shared" si="7"/>
        <v>1</v>
      </c>
      <c r="M72" s="361">
        <f t="shared" si="7"/>
        <v>0</v>
      </c>
      <c r="N72" s="361">
        <f t="shared" si="7"/>
        <v>0</v>
      </c>
      <c r="O72" s="361">
        <f t="shared" si="7"/>
        <v>10</v>
      </c>
      <c r="P72" s="361">
        <f t="shared" si="7"/>
        <v>0</v>
      </c>
    </row>
    <row r="73" spans="1:16">
      <c r="A73" s="363"/>
      <c r="B73" s="363"/>
      <c r="C73" s="363"/>
      <c r="D73" s="363"/>
      <c r="E73" s="363"/>
      <c r="F73" s="363"/>
      <c r="G73" s="363"/>
      <c r="H73" s="363"/>
      <c r="I73" s="363"/>
      <c r="J73" s="363"/>
      <c r="K73" s="363"/>
      <c r="L73" s="363"/>
      <c r="M73" s="363"/>
      <c r="N73" s="363"/>
      <c r="O73" s="363"/>
      <c r="P73" s="363"/>
    </row>
    <row r="74" spans="1:16">
      <c r="A74" s="363"/>
      <c r="B74" s="363"/>
      <c r="C74" s="363"/>
      <c r="D74" s="363"/>
      <c r="E74" s="513"/>
      <c r="F74" s="513"/>
      <c r="G74" s="514" t="s">
        <v>45</v>
      </c>
      <c r="H74" s="515"/>
      <c r="I74" s="515"/>
      <c r="J74" s="515"/>
      <c r="K74" s="515"/>
      <c r="L74" s="515"/>
      <c r="M74" s="515"/>
      <c r="N74" s="515"/>
      <c r="O74" s="515"/>
      <c r="P74" s="515"/>
    </row>
    <row r="75" spans="1:16">
      <c r="A75" s="504" t="s">
        <v>155</v>
      </c>
      <c r="B75" s="505"/>
      <c r="C75" s="505"/>
      <c r="D75" s="505"/>
      <c r="E75" s="505"/>
      <c r="F75" s="505"/>
      <c r="G75" s="505"/>
      <c r="H75" s="505"/>
      <c r="I75" s="505"/>
      <c r="J75" s="505"/>
      <c r="K75" s="505"/>
      <c r="L75" s="505"/>
      <c r="M75" s="505"/>
      <c r="N75" s="505"/>
      <c r="O75" s="505"/>
      <c r="P75" s="505"/>
    </row>
    <row r="76" spans="1:16">
      <c r="A76" s="504" t="s">
        <v>1343</v>
      </c>
      <c r="B76" s="504"/>
      <c r="C76" s="504"/>
      <c r="D76" s="504"/>
      <c r="E76" s="504"/>
      <c r="F76" s="504"/>
      <c r="G76" s="504"/>
      <c r="H76" s="506"/>
      <c r="I76" s="506"/>
      <c r="J76" s="506"/>
      <c r="K76" s="506"/>
      <c r="L76" s="506"/>
      <c r="M76" s="506"/>
      <c r="N76" s="506"/>
      <c r="O76" s="506"/>
      <c r="P76" s="506"/>
    </row>
    <row r="77" spans="1:16">
      <c r="A77" s="507" t="s">
        <v>1545</v>
      </c>
      <c r="B77" s="508"/>
      <c r="C77" s="508"/>
      <c r="D77" s="508"/>
      <c r="E77" s="508"/>
      <c r="F77" s="508"/>
      <c r="G77" s="508"/>
      <c r="H77" s="509"/>
      <c r="I77" s="509"/>
      <c r="J77" s="509"/>
      <c r="K77" s="509"/>
      <c r="L77" s="509"/>
      <c r="M77" s="509"/>
      <c r="N77" s="509"/>
      <c r="O77" s="509"/>
      <c r="P77" s="509"/>
    </row>
    <row r="78" spans="1:16" ht="33.75" customHeight="1">
      <c r="A78" s="510" t="s">
        <v>0</v>
      </c>
      <c r="B78" s="511" t="s">
        <v>178</v>
      </c>
      <c r="C78" s="511" t="s">
        <v>56</v>
      </c>
      <c r="D78" s="511" t="s">
        <v>229</v>
      </c>
      <c r="E78" s="511" t="s">
        <v>64</v>
      </c>
      <c r="F78" s="511"/>
      <c r="G78" s="511"/>
      <c r="H78" s="511"/>
      <c r="I78" s="511"/>
      <c r="J78" s="511" t="s">
        <v>228</v>
      </c>
      <c r="K78" s="511"/>
      <c r="L78" s="511"/>
      <c r="M78" s="511"/>
      <c r="N78" s="511"/>
      <c r="O78" s="510" t="s">
        <v>230</v>
      </c>
      <c r="P78" s="512" t="s">
        <v>68</v>
      </c>
    </row>
    <row r="79" spans="1:16" ht="30">
      <c r="A79" s="510"/>
      <c r="B79" s="511"/>
      <c r="C79" s="511"/>
      <c r="D79" s="511"/>
      <c r="E79" s="360" t="s">
        <v>57</v>
      </c>
      <c r="F79" s="360" t="s">
        <v>63</v>
      </c>
      <c r="G79" s="360" t="s">
        <v>66</v>
      </c>
      <c r="H79" s="360" t="s">
        <v>67</v>
      </c>
      <c r="I79" s="360" t="s">
        <v>65</v>
      </c>
      <c r="J79" s="360" t="s">
        <v>57</v>
      </c>
      <c r="K79" s="360" t="s">
        <v>63</v>
      </c>
      <c r="L79" s="360" t="s">
        <v>66</v>
      </c>
      <c r="M79" s="360" t="s">
        <v>67</v>
      </c>
      <c r="N79" s="360" t="s">
        <v>65</v>
      </c>
      <c r="O79" s="510"/>
      <c r="P79" s="512"/>
    </row>
    <row r="80" spans="1:16" ht="60">
      <c r="A80" s="361">
        <v>1</v>
      </c>
      <c r="B80" s="360" t="s">
        <v>1202</v>
      </c>
      <c r="C80" s="361">
        <v>1</v>
      </c>
      <c r="D80" s="361">
        <v>1</v>
      </c>
      <c r="E80" s="361">
        <v>1</v>
      </c>
      <c r="F80" s="361">
        <v>0</v>
      </c>
      <c r="G80" s="361">
        <v>0</v>
      </c>
      <c r="H80" s="361">
        <v>0</v>
      </c>
      <c r="I80" s="361">
        <v>0</v>
      </c>
      <c r="J80" s="361">
        <v>1</v>
      </c>
      <c r="K80" s="361">
        <v>0</v>
      </c>
      <c r="L80" s="361">
        <v>0</v>
      </c>
      <c r="M80" s="361">
        <v>0</v>
      </c>
      <c r="N80" s="361">
        <v>0</v>
      </c>
      <c r="O80" s="361">
        <v>1</v>
      </c>
      <c r="P80" s="362">
        <v>0</v>
      </c>
    </row>
    <row r="81" spans="1:16" ht="60">
      <c r="A81" s="361">
        <v>2</v>
      </c>
      <c r="B81" s="360" t="s">
        <v>1203</v>
      </c>
      <c r="C81" s="361">
        <v>1</v>
      </c>
      <c r="D81" s="361">
        <v>1</v>
      </c>
      <c r="E81" s="361">
        <v>1</v>
      </c>
      <c r="F81" s="361">
        <v>0</v>
      </c>
      <c r="G81" s="361">
        <v>0</v>
      </c>
      <c r="H81" s="361">
        <v>0</v>
      </c>
      <c r="I81" s="361">
        <v>0</v>
      </c>
      <c r="J81" s="361">
        <v>1</v>
      </c>
      <c r="K81" s="361">
        <v>0</v>
      </c>
      <c r="L81" s="361">
        <v>0</v>
      </c>
      <c r="M81" s="361">
        <v>0</v>
      </c>
      <c r="N81" s="361">
        <v>0</v>
      </c>
      <c r="O81" s="361">
        <v>1</v>
      </c>
      <c r="P81" s="362">
        <v>0</v>
      </c>
    </row>
    <row r="82" spans="1:16">
      <c r="A82" s="361"/>
      <c r="B82" s="360" t="s">
        <v>179</v>
      </c>
      <c r="C82" s="361">
        <f>C80+C81</f>
        <v>2</v>
      </c>
      <c r="D82" s="361">
        <f t="shared" ref="D82:P82" si="8">D80+D81</f>
        <v>2</v>
      </c>
      <c r="E82" s="361">
        <f t="shared" si="8"/>
        <v>2</v>
      </c>
      <c r="F82" s="361">
        <f t="shared" si="8"/>
        <v>0</v>
      </c>
      <c r="G82" s="361">
        <f t="shared" si="8"/>
        <v>0</v>
      </c>
      <c r="H82" s="361">
        <f t="shared" si="8"/>
        <v>0</v>
      </c>
      <c r="I82" s="361">
        <f t="shared" si="8"/>
        <v>0</v>
      </c>
      <c r="J82" s="361">
        <f t="shared" si="8"/>
        <v>2</v>
      </c>
      <c r="K82" s="361">
        <f t="shared" si="8"/>
        <v>0</v>
      </c>
      <c r="L82" s="361">
        <f t="shared" si="8"/>
        <v>0</v>
      </c>
      <c r="M82" s="361">
        <f t="shared" si="8"/>
        <v>0</v>
      </c>
      <c r="N82" s="361">
        <f t="shared" si="8"/>
        <v>0</v>
      </c>
      <c r="O82" s="361">
        <f t="shared" si="8"/>
        <v>2</v>
      </c>
      <c r="P82" s="361">
        <f t="shared" si="8"/>
        <v>0</v>
      </c>
    </row>
    <row r="84" spans="1:16" ht="15.75">
      <c r="B84" s="337" t="s">
        <v>1527</v>
      </c>
      <c r="C84" s="337"/>
      <c r="D84" s="337"/>
      <c r="E84" s="338"/>
      <c r="F84" s="338" t="s">
        <v>1528</v>
      </c>
    </row>
  </sheetData>
  <mergeCells count="117">
    <mergeCell ref="B50:B51"/>
    <mergeCell ref="C50:C51"/>
    <mergeCell ref="D50:D51"/>
    <mergeCell ref="E50:I50"/>
    <mergeCell ref="A58:P58"/>
    <mergeCell ref="E28:F28"/>
    <mergeCell ref="G28:P28"/>
    <mergeCell ref="A29:P29"/>
    <mergeCell ref="A30:P30"/>
    <mergeCell ref="A31:P31"/>
    <mergeCell ref="A32:A33"/>
    <mergeCell ref="B32:B33"/>
    <mergeCell ref="C32:C33"/>
    <mergeCell ref="D32:D33"/>
    <mergeCell ref="E32:I32"/>
    <mergeCell ref="J32:N32"/>
    <mergeCell ref="O32:O33"/>
    <mergeCell ref="P32:P33"/>
    <mergeCell ref="A20:P20"/>
    <mergeCell ref="A21:P21"/>
    <mergeCell ref="A22:P22"/>
    <mergeCell ref="A23:A24"/>
    <mergeCell ref="B23:B24"/>
    <mergeCell ref="C23:C24"/>
    <mergeCell ref="D23:D24"/>
    <mergeCell ref="E23:I23"/>
    <mergeCell ref="J23:N23"/>
    <mergeCell ref="O23:O24"/>
    <mergeCell ref="P23:P24"/>
    <mergeCell ref="A14:A15"/>
    <mergeCell ref="B14:B15"/>
    <mergeCell ref="C14:C15"/>
    <mergeCell ref="D14:D15"/>
    <mergeCell ref="E14:I14"/>
    <mergeCell ref="J14:N14"/>
    <mergeCell ref="O14:O15"/>
    <mergeCell ref="P14:P15"/>
    <mergeCell ref="E19:F19"/>
    <mergeCell ref="G19:P19"/>
    <mergeCell ref="A11:P11"/>
    <mergeCell ref="B5:B6"/>
    <mergeCell ref="C5:C6"/>
    <mergeCell ref="D5:D6"/>
    <mergeCell ref="E5:I5"/>
    <mergeCell ref="J5:N5"/>
    <mergeCell ref="A5:A6"/>
    <mergeCell ref="A12:P12"/>
    <mergeCell ref="A13:P13"/>
    <mergeCell ref="E1:F1"/>
    <mergeCell ref="G1:P1"/>
    <mergeCell ref="A2:P2"/>
    <mergeCell ref="A3:P3"/>
    <mergeCell ref="A4:P4"/>
    <mergeCell ref="O5:O6"/>
    <mergeCell ref="P5:P6"/>
    <mergeCell ref="E10:F10"/>
    <mergeCell ref="G10:P10"/>
    <mergeCell ref="J50:N50"/>
    <mergeCell ref="O50:O51"/>
    <mergeCell ref="P50:P51"/>
    <mergeCell ref="E55:F55"/>
    <mergeCell ref="G55:P55"/>
    <mergeCell ref="E37:F37"/>
    <mergeCell ref="G37:P37"/>
    <mergeCell ref="A38:P38"/>
    <mergeCell ref="A41:A42"/>
    <mergeCell ref="B41:B42"/>
    <mergeCell ref="C41:C42"/>
    <mergeCell ref="D41:D42"/>
    <mergeCell ref="E41:I41"/>
    <mergeCell ref="J41:N41"/>
    <mergeCell ref="O41:O42"/>
    <mergeCell ref="P41:P42"/>
    <mergeCell ref="A39:P39"/>
    <mergeCell ref="A40:P40"/>
    <mergeCell ref="E46:F46"/>
    <mergeCell ref="G46:P46"/>
    <mergeCell ref="A47:P47"/>
    <mergeCell ref="A48:P48"/>
    <mergeCell ref="A49:P49"/>
    <mergeCell ref="A50:A51"/>
    <mergeCell ref="E64:F64"/>
    <mergeCell ref="G64:P64"/>
    <mergeCell ref="A65:P65"/>
    <mergeCell ref="A66:P66"/>
    <mergeCell ref="A67:P67"/>
    <mergeCell ref="A56:P56"/>
    <mergeCell ref="A57:P57"/>
    <mergeCell ref="A59:A60"/>
    <mergeCell ref="B59:B60"/>
    <mergeCell ref="C59:C60"/>
    <mergeCell ref="D59:D60"/>
    <mergeCell ref="E59:I59"/>
    <mergeCell ref="J59:N59"/>
    <mergeCell ref="O59:O60"/>
    <mergeCell ref="P59:P60"/>
    <mergeCell ref="J68:N68"/>
    <mergeCell ref="O68:O69"/>
    <mergeCell ref="P68:P69"/>
    <mergeCell ref="E74:F74"/>
    <mergeCell ref="G74:P74"/>
    <mergeCell ref="A68:A69"/>
    <mergeCell ref="B68:B69"/>
    <mergeCell ref="C68:C69"/>
    <mergeCell ref="D68:D69"/>
    <mergeCell ref="E68:I68"/>
    <mergeCell ref="A75:P75"/>
    <mergeCell ref="A76:P76"/>
    <mergeCell ref="A77:P77"/>
    <mergeCell ref="A78:A79"/>
    <mergeCell ref="B78:B79"/>
    <mergeCell ref="C78:C79"/>
    <mergeCell ref="D78:D79"/>
    <mergeCell ref="E78:I78"/>
    <mergeCell ref="J78:N78"/>
    <mergeCell ref="O78:O79"/>
    <mergeCell ref="P78:P79"/>
  </mergeCells>
  <pageMargins left="0.51181102362204722" right="0.5118110236220472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sheetPr>
    <tabColor theme="5" tint="0.59999389629810485"/>
  </sheetPr>
  <dimension ref="A1:F85"/>
  <sheetViews>
    <sheetView topLeftCell="A76" workbookViewId="0">
      <selection activeCell="F93" sqref="F93"/>
    </sheetView>
  </sheetViews>
  <sheetFormatPr defaultRowHeight="15"/>
  <cols>
    <col min="1" max="1" width="5.28515625" customWidth="1"/>
    <col min="2" max="2" width="20.7109375" customWidth="1"/>
    <col min="3" max="3" width="16.5703125" customWidth="1"/>
    <col min="4" max="4" width="15.5703125" customWidth="1"/>
    <col min="5" max="5" width="16.5703125" customWidth="1"/>
    <col min="6" max="6" width="18" customWidth="1"/>
  </cols>
  <sheetData>
    <row r="1" spans="1:6">
      <c r="A1" s="359"/>
      <c r="B1" s="359"/>
      <c r="C1" s="359"/>
      <c r="D1" s="516"/>
      <c r="E1" s="516"/>
      <c r="F1" s="364" t="s">
        <v>46</v>
      </c>
    </row>
    <row r="2" spans="1:6">
      <c r="A2" s="519" t="s">
        <v>181</v>
      </c>
      <c r="B2" s="520"/>
      <c r="C2" s="520"/>
      <c r="D2" s="520"/>
      <c r="E2" s="520"/>
      <c r="F2" s="520"/>
    </row>
    <row r="3" spans="1:6">
      <c r="A3" s="519" t="s">
        <v>1546</v>
      </c>
      <c r="B3" s="520"/>
      <c r="C3" s="520"/>
      <c r="D3" s="520"/>
      <c r="E3" s="520"/>
      <c r="F3" s="520"/>
    </row>
    <row r="4" spans="1:6">
      <c r="A4" s="520"/>
      <c r="B4" s="520"/>
      <c r="C4" s="520"/>
      <c r="D4" s="520"/>
      <c r="E4" s="520"/>
      <c r="F4" s="520"/>
    </row>
    <row r="5" spans="1:6" ht="34.5" customHeight="1">
      <c r="A5" s="525" t="s">
        <v>1547</v>
      </c>
      <c r="B5" s="526"/>
      <c r="C5" s="526"/>
      <c r="D5" s="526"/>
      <c r="E5" s="526"/>
      <c r="F5" s="526"/>
    </row>
    <row r="6" spans="1:6" ht="45">
      <c r="A6" s="365" t="s">
        <v>0</v>
      </c>
      <c r="B6" s="365" t="s">
        <v>178</v>
      </c>
      <c r="C6" s="366" t="s">
        <v>70</v>
      </c>
      <c r="D6" s="366" t="s">
        <v>72</v>
      </c>
      <c r="E6" s="366" t="s">
        <v>71</v>
      </c>
      <c r="F6" s="366" t="s">
        <v>74</v>
      </c>
    </row>
    <row r="7" spans="1:6" ht="45">
      <c r="A7" s="365">
        <v>1</v>
      </c>
      <c r="B7" s="366" t="s">
        <v>242</v>
      </c>
      <c r="C7" s="365">
        <v>49</v>
      </c>
      <c r="D7" s="365">
        <v>44</v>
      </c>
      <c r="E7" s="365">
        <v>5</v>
      </c>
      <c r="F7" s="365">
        <v>0</v>
      </c>
    </row>
    <row r="8" spans="1:6">
      <c r="A8" s="365"/>
      <c r="B8" s="366" t="s">
        <v>179</v>
      </c>
      <c r="C8" s="365">
        <f>C7</f>
        <v>49</v>
      </c>
      <c r="D8" s="365">
        <f>D7</f>
        <v>44</v>
      </c>
      <c r="E8" s="365">
        <f>E7</f>
        <v>5</v>
      </c>
      <c r="F8" s="365">
        <f>F7</f>
        <v>0</v>
      </c>
    </row>
    <row r="9" spans="1:6">
      <c r="A9" s="359"/>
      <c r="B9" s="359"/>
      <c r="C9" s="359"/>
      <c r="D9" s="359"/>
      <c r="E9" s="359"/>
      <c r="F9" s="359"/>
    </row>
    <row r="10" spans="1:6">
      <c r="A10" s="359"/>
      <c r="B10" s="359"/>
      <c r="C10" s="359"/>
      <c r="D10" s="516"/>
      <c r="E10" s="516"/>
      <c r="F10" s="364" t="s">
        <v>46</v>
      </c>
    </row>
    <row r="11" spans="1:6">
      <c r="A11" s="519" t="s">
        <v>181</v>
      </c>
      <c r="B11" s="520"/>
      <c r="C11" s="520"/>
      <c r="D11" s="520"/>
      <c r="E11" s="520"/>
      <c r="F11" s="520"/>
    </row>
    <row r="12" spans="1:6">
      <c r="A12" s="519" t="s">
        <v>1546</v>
      </c>
      <c r="B12" s="520"/>
      <c r="C12" s="520"/>
      <c r="D12" s="520"/>
      <c r="E12" s="520"/>
      <c r="F12" s="520"/>
    </row>
    <row r="13" spans="1:6">
      <c r="A13" s="520"/>
      <c r="B13" s="520"/>
      <c r="C13" s="520"/>
      <c r="D13" s="520"/>
      <c r="E13" s="520"/>
      <c r="F13" s="520"/>
    </row>
    <row r="14" spans="1:6" ht="33" customHeight="1">
      <c r="A14" s="525" t="s">
        <v>1548</v>
      </c>
      <c r="B14" s="526"/>
      <c r="C14" s="526"/>
      <c r="D14" s="526"/>
      <c r="E14" s="526"/>
      <c r="F14" s="526"/>
    </row>
    <row r="15" spans="1:6" ht="45">
      <c r="A15" s="365" t="s">
        <v>0</v>
      </c>
      <c r="B15" s="365" t="s">
        <v>178</v>
      </c>
      <c r="C15" s="366" t="s">
        <v>70</v>
      </c>
      <c r="D15" s="366" t="s">
        <v>72</v>
      </c>
      <c r="E15" s="366" t="s">
        <v>71</v>
      </c>
      <c r="F15" s="366" t="s">
        <v>74</v>
      </c>
    </row>
    <row r="16" spans="1:6" ht="30">
      <c r="A16" s="365">
        <v>1</v>
      </c>
      <c r="B16" s="366" t="s">
        <v>243</v>
      </c>
      <c r="C16" s="365">
        <v>24</v>
      </c>
      <c r="D16" s="365">
        <v>24</v>
      </c>
      <c r="E16" s="365">
        <v>0</v>
      </c>
      <c r="F16" s="365">
        <v>0</v>
      </c>
    </row>
    <row r="17" spans="1:6">
      <c r="A17" s="365"/>
      <c r="B17" s="366" t="s">
        <v>179</v>
      </c>
      <c r="C17" s="365">
        <f>C16</f>
        <v>24</v>
      </c>
      <c r="D17" s="365">
        <f>D16</f>
        <v>24</v>
      </c>
      <c r="E17" s="365">
        <f>E16</f>
        <v>0</v>
      </c>
      <c r="F17" s="365">
        <v>0</v>
      </c>
    </row>
    <row r="18" spans="1:6">
      <c r="A18" s="359"/>
      <c r="B18" s="359"/>
      <c r="C18" s="359"/>
      <c r="D18" s="359"/>
      <c r="E18" s="359"/>
      <c r="F18" s="359"/>
    </row>
    <row r="19" spans="1:6">
      <c r="A19" s="359"/>
      <c r="B19" s="359"/>
      <c r="C19" s="359"/>
      <c r="D19" s="516"/>
      <c r="E19" s="516"/>
      <c r="F19" s="364" t="s">
        <v>46</v>
      </c>
    </row>
    <row r="20" spans="1:6">
      <c r="A20" s="519" t="s">
        <v>181</v>
      </c>
      <c r="B20" s="520"/>
      <c r="C20" s="520"/>
      <c r="D20" s="520"/>
      <c r="E20" s="520"/>
      <c r="F20" s="520"/>
    </row>
    <row r="21" spans="1:6">
      <c r="A21" s="519" t="s">
        <v>1546</v>
      </c>
      <c r="B21" s="520"/>
      <c r="C21" s="520"/>
      <c r="D21" s="520"/>
      <c r="E21" s="520"/>
      <c r="F21" s="520"/>
    </row>
    <row r="22" spans="1:6">
      <c r="A22" s="520"/>
      <c r="B22" s="520"/>
      <c r="C22" s="520"/>
      <c r="D22" s="520"/>
      <c r="E22" s="520"/>
      <c r="F22" s="520"/>
    </row>
    <row r="23" spans="1:6" ht="33" customHeight="1">
      <c r="A23" s="525" t="s">
        <v>1549</v>
      </c>
      <c r="B23" s="526"/>
      <c r="C23" s="526"/>
      <c r="D23" s="526"/>
      <c r="E23" s="526"/>
      <c r="F23" s="526"/>
    </row>
    <row r="24" spans="1:6" ht="45">
      <c r="A24" s="365" t="s">
        <v>0</v>
      </c>
      <c r="B24" s="365" t="s">
        <v>178</v>
      </c>
      <c r="C24" s="366" t="s">
        <v>70</v>
      </c>
      <c r="D24" s="366" t="s">
        <v>72</v>
      </c>
      <c r="E24" s="366" t="s">
        <v>71</v>
      </c>
      <c r="F24" s="366" t="s">
        <v>74</v>
      </c>
    </row>
    <row r="25" spans="1:6" ht="60">
      <c r="A25" s="365">
        <v>1</v>
      </c>
      <c r="B25" s="366" t="s">
        <v>252</v>
      </c>
      <c r="C25" s="365">
        <v>10</v>
      </c>
      <c r="D25" s="365">
        <v>10</v>
      </c>
      <c r="E25" s="365">
        <v>0</v>
      </c>
      <c r="F25" s="365">
        <v>0</v>
      </c>
    </row>
    <row r="26" spans="1:6">
      <c r="A26" s="365"/>
      <c r="B26" s="366" t="s">
        <v>179</v>
      </c>
      <c r="C26" s="365">
        <f>C25</f>
        <v>10</v>
      </c>
      <c r="D26" s="365">
        <f>D25</f>
        <v>10</v>
      </c>
      <c r="E26" s="365">
        <f>E25</f>
        <v>0</v>
      </c>
      <c r="F26" s="365">
        <f>F25</f>
        <v>0</v>
      </c>
    </row>
    <row r="27" spans="1:6">
      <c r="A27" s="359"/>
      <c r="B27" s="359"/>
      <c r="C27" s="359"/>
      <c r="D27" s="359"/>
      <c r="E27" s="359"/>
      <c r="F27" s="359"/>
    </row>
    <row r="28" spans="1:6">
      <c r="A28" s="359"/>
      <c r="B28" s="359"/>
      <c r="C28" s="359"/>
      <c r="D28" s="516"/>
      <c r="E28" s="516"/>
      <c r="F28" s="364" t="s">
        <v>46</v>
      </c>
    </row>
    <row r="29" spans="1:6">
      <c r="A29" s="519" t="s">
        <v>181</v>
      </c>
      <c r="B29" s="520"/>
      <c r="C29" s="520"/>
      <c r="D29" s="520"/>
      <c r="E29" s="520"/>
      <c r="F29" s="520"/>
    </row>
    <row r="30" spans="1:6">
      <c r="A30" s="519" t="s">
        <v>1546</v>
      </c>
      <c r="B30" s="520"/>
      <c r="C30" s="520"/>
      <c r="D30" s="520"/>
      <c r="E30" s="520"/>
      <c r="F30" s="520"/>
    </row>
    <row r="31" spans="1:6">
      <c r="A31" s="520"/>
      <c r="B31" s="520"/>
      <c r="C31" s="520"/>
      <c r="D31" s="520"/>
      <c r="E31" s="520"/>
      <c r="F31" s="520"/>
    </row>
    <row r="32" spans="1:6" ht="35.25" customHeight="1">
      <c r="A32" s="525" t="s">
        <v>1550</v>
      </c>
      <c r="B32" s="526"/>
      <c r="C32" s="526"/>
      <c r="D32" s="526"/>
      <c r="E32" s="526"/>
      <c r="F32" s="526"/>
    </row>
    <row r="33" spans="1:6" ht="45">
      <c r="A33" s="365" t="s">
        <v>0</v>
      </c>
      <c r="B33" s="365" t="s">
        <v>178</v>
      </c>
      <c r="C33" s="366" t="s">
        <v>70</v>
      </c>
      <c r="D33" s="366" t="s">
        <v>72</v>
      </c>
      <c r="E33" s="366" t="s">
        <v>71</v>
      </c>
      <c r="F33" s="366" t="s">
        <v>74</v>
      </c>
    </row>
    <row r="34" spans="1:6" ht="60">
      <c r="A34" s="365">
        <v>1</v>
      </c>
      <c r="B34" s="366" t="s">
        <v>259</v>
      </c>
      <c r="C34" s="365">
        <v>68</v>
      </c>
      <c r="D34" s="365">
        <f>C34-6</f>
        <v>62</v>
      </c>
      <c r="E34" s="365">
        <v>6</v>
      </c>
      <c r="F34" s="365">
        <v>0</v>
      </c>
    </row>
    <row r="35" spans="1:6">
      <c r="A35" s="365"/>
      <c r="B35" s="366" t="s">
        <v>179</v>
      </c>
      <c r="C35" s="365">
        <f>C34</f>
        <v>68</v>
      </c>
      <c r="D35" s="365">
        <f>D34</f>
        <v>62</v>
      </c>
      <c r="E35" s="365">
        <f>E34</f>
        <v>6</v>
      </c>
      <c r="F35" s="365">
        <f>F34</f>
        <v>0</v>
      </c>
    </row>
    <row r="36" spans="1:6">
      <c r="A36" s="367"/>
      <c r="B36" s="368"/>
      <c r="C36" s="367"/>
      <c r="D36" s="367"/>
      <c r="E36" s="367"/>
      <c r="F36" s="367"/>
    </row>
    <row r="37" spans="1:6">
      <c r="A37" s="359"/>
      <c r="B37" s="359"/>
      <c r="C37" s="359"/>
      <c r="D37" s="516"/>
      <c r="E37" s="516"/>
      <c r="F37" s="364" t="s">
        <v>46</v>
      </c>
    </row>
    <row r="38" spans="1:6">
      <c r="A38" s="519" t="s">
        <v>181</v>
      </c>
      <c r="B38" s="520"/>
      <c r="C38" s="520"/>
      <c r="D38" s="520"/>
      <c r="E38" s="520"/>
      <c r="F38" s="520"/>
    </row>
    <row r="39" spans="1:6">
      <c r="A39" s="519" t="s">
        <v>1546</v>
      </c>
      <c r="B39" s="520"/>
      <c r="C39" s="520"/>
      <c r="D39" s="520"/>
      <c r="E39" s="520"/>
      <c r="F39" s="520"/>
    </row>
    <row r="40" spans="1:6">
      <c r="A40" s="520"/>
      <c r="B40" s="520"/>
      <c r="C40" s="520"/>
      <c r="D40" s="520"/>
      <c r="E40" s="520"/>
      <c r="F40" s="520"/>
    </row>
    <row r="41" spans="1:6" ht="32.25" customHeight="1">
      <c r="A41" s="525" t="s">
        <v>1551</v>
      </c>
      <c r="B41" s="526"/>
      <c r="C41" s="526"/>
      <c r="D41" s="526"/>
      <c r="E41" s="526"/>
      <c r="F41" s="526"/>
    </row>
    <row r="42" spans="1:6" ht="45">
      <c r="A42" s="365" t="s">
        <v>0</v>
      </c>
      <c r="B42" s="365" t="s">
        <v>178</v>
      </c>
      <c r="C42" s="366" t="s">
        <v>70</v>
      </c>
      <c r="D42" s="366" t="s">
        <v>72</v>
      </c>
      <c r="E42" s="366" t="s">
        <v>71</v>
      </c>
      <c r="F42" s="366" t="s">
        <v>74</v>
      </c>
    </row>
    <row r="43" spans="1:6" ht="75">
      <c r="A43" s="365">
        <v>1</v>
      </c>
      <c r="B43" s="366" t="s">
        <v>256</v>
      </c>
      <c r="C43" s="340">
        <v>5</v>
      </c>
      <c r="D43" s="365">
        <v>5</v>
      </c>
      <c r="E43" s="365">
        <v>0</v>
      </c>
      <c r="F43" s="365">
        <v>0</v>
      </c>
    </row>
    <row r="44" spans="1:6">
      <c r="A44" s="365"/>
      <c r="B44" s="366" t="s">
        <v>179</v>
      </c>
      <c r="C44" s="365">
        <f>C43</f>
        <v>5</v>
      </c>
      <c r="D44" s="365">
        <f>D43</f>
        <v>5</v>
      </c>
      <c r="E44" s="365">
        <f>E43</f>
        <v>0</v>
      </c>
      <c r="F44" s="365">
        <f>F43</f>
        <v>0</v>
      </c>
    </row>
    <row r="45" spans="1:6">
      <c r="A45" s="359"/>
      <c r="B45" s="359"/>
      <c r="C45" s="359"/>
      <c r="D45" s="359"/>
      <c r="E45" s="359"/>
      <c r="F45" s="359"/>
    </row>
    <row r="46" spans="1:6" ht="15" customHeight="1">
      <c r="A46" s="359"/>
      <c r="B46" s="359"/>
      <c r="C46" s="359"/>
      <c r="D46" s="359"/>
      <c r="E46" s="359"/>
      <c r="F46" s="364" t="s">
        <v>46</v>
      </c>
    </row>
    <row r="47" spans="1:6" ht="15" customHeight="1">
      <c r="A47" s="519" t="s">
        <v>181</v>
      </c>
      <c r="B47" s="519"/>
      <c r="C47" s="519"/>
      <c r="D47" s="519"/>
      <c r="E47" s="519"/>
      <c r="F47" s="519"/>
    </row>
    <row r="48" spans="1:6" ht="15" customHeight="1">
      <c r="A48" s="519" t="s">
        <v>1546</v>
      </c>
      <c r="B48" s="519"/>
      <c r="C48" s="519"/>
      <c r="D48" s="519"/>
      <c r="E48" s="519"/>
      <c r="F48" s="519"/>
    </row>
    <row r="49" spans="1:6" ht="15" customHeight="1">
      <c r="A49" s="520"/>
      <c r="B49" s="520"/>
      <c r="C49" s="520"/>
      <c r="D49" s="520"/>
      <c r="E49" s="520"/>
      <c r="F49" s="520"/>
    </row>
    <row r="50" spans="1:6" ht="34.5" customHeight="1">
      <c r="A50" s="522" t="s">
        <v>1552</v>
      </c>
      <c r="B50" s="522"/>
      <c r="C50" s="522"/>
      <c r="D50" s="522"/>
      <c r="E50" s="522"/>
      <c r="F50" s="522"/>
    </row>
    <row r="51" spans="1:6" ht="45">
      <c r="A51" s="365" t="s">
        <v>0</v>
      </c>
      <c r="B51" s="365" t="s">
        <v>178</v>
      </c>
      <c r="C51" s="366" t="s">
        <v>70</v>
      </c>
      <c r="D51" s="366" t="s">
        <v>72</v>
      </c>
      <c r="E51" s="366" t="s">
        <v>71</v>
      </c>
      <c r="F51" s="366" t="s">
        <v>74</v>
      </c>
    </row>
    <row r="52" spans="1:6" ht="45">
      <c r="A52" s="365">
        <v>1</v>
      </c>
      <c r="B52" s="366" t="s">
        <v>254</v>
      </c>
      <c r="C52" s="365">
        <v>8</v>
      </c>
      <c r="D52" s="365">
        <v>8</v>
      </c>
      <c r="E52" s="365">
        <v>0</v>
      </c>
      <c r="F52" s="365">
        <v>0</v>
      </c>
    </row>
    <row r="53" spans="1:6">
      <c r="A53" s="365"/>
      <c r="B53" s="366" t="s">
        <v>179</v>
      </c>
      <c r="C53" s="365">
        <v>8</v>
      </c>
      <c r="D53" s="365">
        <v>8</v>
      </c>
      <c r="E53" s="365">
        <v>0</v>
      </c>
      <c r="F53" s="365">
        <v>0</v>
      </c>
    </row>
    <row r="54" spans="1:6">
      <c r="A54" s="359"/>
      <c r="B54" s="359"/>
      <c r="C54" s="359"/>
      <c r="D54" s="359"/>
      <c r="E54" s="359"/>
      <c r="F54" s="359"/>
    </row>
    <row r="55" spans="1:6">
      <c r="A55" s="359"/>
      <c r="B55" s="359"/>
      <c r="C55" s="359"/>
      <c r="D55" s="516"/>
      <c r="E55" s="516"/>
      <c r="F55" s="364" t="s">
        <v>46</v>
      </c>
    </row>
    <row r="56" spans="1:6">
      <c r="A56" s="519" t="s">
        <v>181</v>
      </c>
      <c r="B56" s="520"/>
      <c r="C56" s="520"/>
      <c r="D56" s="520"/>
      <c r="E56" s="520"/>
      <c r="F56" s="520"/>
    </row>
    <row r="57" spans="1:6">
      <c r="A57" s="519" t="s">
        <v>1546</v>
      </c>
      <c r="B57" s="520"/>
      <c r="C57" s="520"/>
      <c r="D57" s="520"/>
      <c r="E57" s="520"/>
      <c r="F57" s="520"/>
    </row>
    <row r="58" spans="1:6">
      <c r="A58" s="520"/>
      <c r="B58" s="520"/>
      <c r="C58" s="520"/>
      <c r="D58" s="520"/>
      <c r="E58" s="520"/>
      <c r="F58" s="520"/>
    </row>
    <row r="59" spans="1:6" ht="32.25" customHeight="1">
      <c r="A59" s="525" t="s">
        <v>1553</v>
      </c>
      <c r="B59" s="526"/>
      <c r="C59" s="526"/>
      <c r="D59" s="526"/>
      <c r="E59" s="526"/>
      <c r="F59" s="526"/>
    </row>
    <row r="60" spans="1:6" ht="45">
      <c r="A60" s="365" t="s">
        <v>0</v>
      </c>
      <c r="B60" s="365" t="s">
        <v>178</v>
      </c>
      <c r="C60" s="366" t="s">
        <v>70</v>
      </c>
      <c r="D60" s="366" t="s">
        <v>72</v>
      </c>
      <c r="E60" s="366" t="s">
        <v>71</v>
      </c>
      <c r="F60" s="366" t="s">
        <v>74</v>
      </c>
    </row>
    <row r="61" spans="1:6" ht="30">
      <c r="A61" s="365">
        <v>1</v>
      </c>
      <c r="B61" s="366" t="s">
        <v>267</v>
      </c>
      <c r="C61" s="365">
        <v>11</v>
      </c>
      <c r="D61" s="365">
        <v>11</v>
      </c>
      <c r="E61" s="365">
        <v>0</v>
      </c>
      <c r="F61" s="365">
        <v>0</v>
      </c>
    </row>
    <row r="62" spans="1:6">
      <c r="A62" s="365"/>
      <c r="B62" s="366" t="s">
        <v>179</v>
      </c>
      <c r="C62" s="365">
        <f>C61</f>
        <v>11</v>
      </c>
      <c r="D62" s="365">
        <f>D61</f>
        <v>11</v>
      </c>
      <c r="E62" s="365">
        <f>E61</f>
        <v>0</v>
      </c>
      <c r="F62" s="365">
        <f>F61</f>
        <v>0</v>
      </c>
    </row>
    <row r="63" spans="1:6">
      <c r="A63" s="359"/>
      <c r="B63" s="359"/>
      <c r="C63" s="359"/>
      <c r="D63" s="359"/>
      <c r="E63" s="359"/>
      <c r="F63" s="359"/>
    </row>
    <row r="64" spans="1:6">
      <c r="A64" s="359"/>
      <c r="B64" s="359"/>
      <c r="C64" s="359"/>
      <c r="D64" s="516"/>
      <c r="E64" s="516"/>
      <c r="F64" s="364" t="s">
        <v>46</v>
      </c>
    </row>
    <row r="65" spans="1:6">
      <c r="A65" s="519" t="s">
        <v>181</v>
      </c>
      <c r="B65" s="520"/>
      <c r="C65" s="520"/>
      <c r="D65" s="520"/>
      <c r="E65" s="520"/>
      <c r="F65" s="520"/>
    </row>
    <row r="66" spans="1:6">
      <c r="A66" s="519" t="s">
        <v>1546</v>
      </c>
      <c r="B66" s="520"/>
      <c r="C66" s="520"/>
      <c r="D66" s="520"/>
      <c r="E66" s="520"/>
      <c r="F66" s="520"/>
    </row>
    <row r="67" spans="1:6">
      <c r="A67" s="520"/>
      <c r="B67" s="520"/>
      <c r="C67" s="520"/>
      <c r="D67" s="520"/>
      <c r="E67" s="520"/>
      <c r="F67" s="520"/>
    </row>
    <row r="68" spans="1:6" ht="34.5" customHeight="1">
      <c r="A68" s="525" t="s">
        <v>1554</v>
      </c>
      <c r="B68" s="526"/>
      <c r="C68" s="526"/>
      <c r="D68" s="526"/>
      <c r="E68" s="526"/>
      <c r="F68" s="526"/>
    </row>
    <row r="69" spans="1:6" ht="45">
      <c r="A69" s="365" t="s">
        <v>0</v>
      </c>
      <c r="B69" s="365" t="s">
        <v>178</v>
      </c>
      <c r="C69" s="366" t="s">
        <v>70</v>
      </c>
      <c r="D69" s="366" t="s">
        <v>72</v>
      </c>
      <c r="E69" s="366" t="s">
        <v>71</v>
      </c>
      <c r="F69" s="366" t="s">
        <v>74</v>
      </c>
    </row>
    <row r="70" spans="1:6" ht="45">
      <c r="A70" s="365">
        <v>1</v>
      </c>
      <c r="B70" s="366" t="s">
        <v>265</v>
      </c>
      <c r="C70" s="365">
        <v>6</v>
      </c>
      <c r="D70" s="365">
        <v>6</v>
      </c>
      <c r="E70" s="365">
        <v>0</v>
      </c>
      <c r="F70" s="365">
        <v>0</v>
      </c>
    </row>
    <row r="71" spans="1:6" ht="45">
      <c r="A71" s="365">
        <v>2</v>
      </c>
      <c r="B71" s="369" t="s">
        <v>293</v>
      </c>
      <c r="C71" s="365">
        <v>4</v>
      </c>
      <c r="D71" s="365">
        <v>3</v>
      </c>
      <c r="E71" s="365">
        <v>1</v>
      </c>
      <c r="F71" s="365">
        <v>0</v>
      </c>
    </row>
    <row r="72" spans="1:6">
      <c r="A72" s="365"/>
      <c r="B72" s="366" t="s">
        <v>179</v>
      </c>
      <c r="C72" s="365">
        <f>C70+C71</f>
        <v>10</v>
      </c>
      <c r="D72" s="365">
        <f>D70+D71</f>
        <v>9</v>
      </c>
      <c r="E72" s="365">
        <f>E70+E71</f>
        <v>1</v>
      </c>
      <c r="F72" s="365">
        <f>F70+F71</f>
        <v>0</v>
      </c>
    </row>
    <row r="73" spans="1:6">
      <c r="A73" s="359"/>
      <c r="B73" s="359"/>
      <c r="C73" s="359"/>
      <c r="D73" s="359"/>
      <c r="E73" s="359"/>
      <c r="F73" s="359"/>
    </row>
    <row r="74" spans="1:6">
      <c r="A74" s="359"/>
      <c r="B74" s="359"/>
      <c r="C74" s="359"/>
      <c r="D74" s="516"/>
      <c r="E74" s="516"/>
      <c r="F74" s="364" t="s">
        <v>46</v>
      </c>
    </row>
    <row r="75" spans="1:6">
      <c r="A75" s="519" t="s">
        <v>181</v>
      </c>
      <c r="B75" s="520"/>
      <c r="C75" s="520"/>
      <c r="D75" s="520"/>
      <c r="E75" s="520"/>
      <c r="F75" s="520"/>
    </row>
    <row r="76" spans="1:6">
      <c r="A76" s="519" t="s">
        <v>1546</v>
      </c>
      <c r="B76" s="520"/>
      <c r="C76" s="520"/>
      <c r="D76" s="520"/>
      <c r="E76" s="520"/>
      <c r="F76" s="520"/>
    </row>
    <row r="77" spans="1:6">
      <c r="A77" s="520"/>
      <c r="B77" s="520"/>
      <c r="C77" s="520"/>
      <c r="D77" s="520"/>
      <c r="E77" s="520"/>
      <c r="F77" s="520"/>
    </row>
    <row r="78" spans="1:6" ht="29.25" customHeight="1">
      <c r="A78" s="525" t="s">
        <v>1555</v>
      </c>
      <c r="B78" s="526"/>
      <c r="C78" s="526"/>
      <c r="D78" s="526"/>
      <c r="E78" s="526"/>
      <c r="F78" s="526"/>
    </row>
    <row r="79" spans="1:6" ht="45">
      <c r="A79" s="365" t="s">
        <v>0</v>
      </c>
      <c r="B79" s="365" t="s">
        <v>178</v>
      </c>
      <c r="C79" s="366" t="s">
        <v>70</v>
      </c>
      <c r="D79" s="366" t="s">
        <v>72</v>
      </c>
      <c r="E79" s="366" t="s">
        <v>71</v>
      </c>
      <c r="F79" s="366" t="s">
        <v>74</v>
      </c>
    </row>
    <row r="80" spans="1:6" ht="60">
      <c r="A80" s="365">
        <v>1</v>
      </c>
      <c r="B80" s="366" t="s">
        <v>1202</v>
      </c>
      <c r="C80" s="365">
        <v>1</v>
      </c>
      <c r="D80" s="365">
        <v>1</v>
      </c>
      <c r="E80" s="365">
        <v>0</v>
      </c>
      <c r="F80" s="365">
        <v>0</v>
      </c>
    </row>
    <row r="81" spans="1:6" ht="60">
      <c r="A81" s="365">
        <v>2</v>
      </c>
      <c r="B81" s="369" t="s">
        <v>1203</v>
      </c>
      <c r="C81" s="365">
        <v>1</v>
      </c>
      <c r="D81" s="365">
        <v>1</v>
      </c>
      <c r="E81" s="365">
        <v>0</v>
      </c>
      <c r="F81" s="365">
        <v>0</v>
      </c>
    </row>
    <row r="82" spans="1:6">
      <c r="A82" s="365"/>
      <c r="B82" s="366" t="s">
        <v>179</v>
      </c>
      <c r="C82" s="365">
        <f>C80+C81</f>
        <v>2</v>
      </c>
      <c r="D82" s="365">
        <f>D80+D81</f>
        <v>2</v>
      </c>
      <c r="E82" s="365">
        <f>E80+E81</f>
        <v>0</v>
      </c>
      <c r="F82" s="365">
        <f>F80+F81</f>
        <v>0</v>
      </c>
    </row>
    <row r="83" spans="1:6">
      <c r="A83" s="370"/>
      <c r="B83" s="370"/>
      <c r="C83" s="370"/>
      <c r="D83" s="370"/>
      <c r="E83" s="370"/>
      <c r="F83" s="370"/>
    </row>
    <row r="84" spans="1:6" ht="15.75">
      <c r="A84" s="370"/>
      <c r="B84" s="337" t="s">
        <v>1527</v>
      </c>
      <c r="C84" s="337"/>
      <c r="D84" s="337"/>
      <c r="E84" s="338"/>
      <c r="F84" s="338" t="s">
        <v>1528</v>
      </c>
    </row>
    <row r="85" spans="1:6">
      <c r="A85" s="370"/>
      <c r="B85" s="370"/>
      <c r="C85" s="370"/>
      <c r="D85" s="370"/>
      <c r="E85" s="370"/>
      <c r="F85" s="370"/>
    </row>
  </sheetData>
  <mergeCells count="44">
    <mergeCell ref="A58:F58"/>
    <mergeCell ref="A59:F59"/>
    <mergeCell ref="A57:F57"/>
    <mergeCell ref="D28:E28"/>
    <mergeCell ref="A29:F29"/>
    <mergeCell ref="A30:F30"/>
    <mergeCell ref="A31:F31"/>
    <mergeCell ref="A32:F32"/>
    <mergeCell ref="D19:E19"/>
    <mergeCell ref="A20:F20"/>
    <mergeCell ref="A21:F21"/>
    <mergeCell ref="A22:F22"/>
    <mergeCell ref="A23:F23"/>
    <mergeCell ref="D10:E10"/>
    <mergeCell ref="A11:F11"/>
    <mergeCell ref="A12:F12"/>
    <mergeCell ref="A13:F13"/>
    <mergeCell ref="A14:F14"/>
    <mergeCell ref="D1:E1"/>
    <mergeCell ref="A2:F2"/>
    <mergeCell ref="A3:F3"/>
    <mergeCell ref="A4:F4"/>
    <mergeCell ref="A5:F5"/>
    <mergeCell ref="D37:E37"/>
    <mergeCell ref="A38:F38"/>
    <mergeCell ref="A47:F47"/>
    <mergeCell ref="D55:E55"/>
    <mergeCell ref="A56:F56"/>
    <mergeCell ref="A39:F39"/>
    <mergeCell ref="A40:F40"/>
    <mergeCell ref="A41:F41"/>
    <mergeCell ref="A48:F48"/>
    <mergeCell ref="A49:F49"/>
    <mergeCell ref="A50:F50"/>
    <mergeCell ref="D64:E64"/>
    <mergeCell ref="A65:F65"/>
    <mergeCell ref="A66:F66"/>
    <mergeCell ref="A67:F67"/>
    <mergeCell ref="A68:F68"/>
    <mergeCell ref="D74:E74"/>
    <mergeCell ref="A75:F75"/>
    <mergeCell ref="A76:F76"/>
    <mergeCell ref="A77:F77"/>
    <mergeCell ref="A78:F78"/>
  </mergeCells>
  <pageMargins left="0.51181102362204722" right="0.5118110236220472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sheetPr>
    <tabColor theme="5" tint="0.59999389629810485"/>
  </sheetPr>
  <dimension ref="A1:J85"/>
  <sheetViews>
    <sheetView topLeftCell="A70" workbookViewId="0">
      <selection activeCell="E96" sqref="E96"/>
    </sheetView>
  </sheetViews>
  <sheetFormatPr defaultRowHeight="15"/>
  <cols>
    <col min="1" max="1" width="5.5703125" style="1" customWidth="1"/>
    <col min="2" max="2" width="35.140625" style="1" customWidth="1"/>
    <col min="3" max="3" width="9.140625" style="1" customWidth="1"/>
    <col min="4" max="4" width="10.5703125" style="1" customWidth="1"/>
    <col min="5" max="5" width="11.5703125" style="1" customWidth="1"/>
    <col min="6" max="6" width="12" style="1" customWidth="1"/>
    <col min="7" max="7" width="14" style="1" customWidth="1"/>
    <col min="8" max="8" width="15.140625" style="1" customWidth="1"/>
    <col min="9" max="9" width="14.7109375" style="1" customWidth="1"/>
    <col min="10" max="10" width="19.28515625" style="1" customWidth="1"/>
    <col min="11" max="16384" width="9.140625" style="1"/>
  </cols>
  <sheetData>
    <row r="1" spans="1:10" s="171" customFormat="1" ht="18" customHeight="1">
      <c r="A1" s="176"/>
      <c r="B1" s="176"/>
      <c r="C1" s="176"/>
      <c r="D1" s="176"/>
      <c r="E1" s="185"/>
      <c r="F1" s="503" t="s">
        <v>69</v>
      </c>
      <c r="G1" s="381"/>
      <c r="H1" s="381"/>
      <c r="I1" s="170"/>
      <c r="J1" s="170"/>
    </row>
    <row r="2" spans="1:10" s="171" customFormat="1">
      <c r="A2" s="373" t="s">
        <v>177</v>
      </c>
      <c r="B2" s="479"/>
      <c r="C2" s="479"/>
      <c r="D2" s="479"/>
      <c r="E2" s="479"/>
      <c r="F2" s="479"/>
      <c r="G2" s="479"/>
      <c r="H2" s="479"/>
    </row>
    <row r="3" spans="1:10" s="171" customFormat="1">
      <c r="A3" s="373" t="s">
        <v>1134</v>
      </c>
      <c r="B3" s="479"/>
      <c r="C3" s="479"/>
      <c r="D3" s="479"/>
      <c r="E3" s="479"/>
      <c r="F3" s="479"/>
      <c r="G3" s="479"/>
      <c r="H3" s="384"/>
    </row>
    <row r="4" spans="1:10" s="171" customFormat="1">
      <c r="A4" s="467" t="s">
        <v>1</v>
      </c>
      <c r="B4" s="384"/>
      <c r="C4" s="384"/>
      <c r="D4" s="384"/>
      <c r="E4" s="384"/>
      <c r="F4" s="384"/>
      <c r="G4" s="384"/>
      <c r="H4" s="384"/>
    </row>
    <row r="5" spans="1:10" ht="41.25" customHeight="1">
      <c r="A5" s="492" t="s">
        <v>298</v>
      </c>
      <c r="B5" s="500"/>
      <c r="C5" s="500"/>
      <c r="D5" s="500"/>
      <c r="E5" s="500"/>
      <c r="F5" s="500"/>
      <c r="G5" s="500"/>
      <c r="H5" s="500"/>
      <c r="I5" s="186"/>
      <c r="J5" s="186"/>
    </row>
    <row r="6" spans="1:10">
      <c r="A6" s="378" t="s">
        <v>182</v>
      </c>
      <c r="B6" s="378" t="s">
        <v>227</v>
      </c>
      <c r="C6" s="386" t="s">
        <v>203</v>
      </c>
      <c r="D6" s="387"/>
      <c r="E6" s="387"/>
      <c r="F6" s="386" t="s">
        <v>204</v>
      </c>
      <c r="G6" s="387"/>
      <c r="H6" s="388"/>
      <c r="I6" s="187"/>
      <c r="J6" s="187"/>
    </row>
    <row r="7" spans="1:10">
      <c r="A7" s="379"/>
      <c r="B7" s="379"/>
      <c r="C7" s="217" t="s">
        <v>205</v>
      </c>
      <c r="D7" s="217" t="s">
        <v>206</v>
      </c>
      <c r="E7" s="217" t="s">
        <v>1191</v>
      </c>
      <c r="F7" s="217" t="s">
        <v>205</v>
      </c>
      <c r="G7" s="217" t="s">
        <v>206</v>
      </c>
      <c r="H7" s="217" t="s">
        <v>1191</v>
      </c>
    </row>
    <row r="8" spans="1:10" ht="30">
      <c r="A8" s="175"/>
      <c r="B8" s="175" t="s">
        <v>252</v>
      </c>
      <c r="C8" s="215">
        <v>53</v>
      </c>
      <c r="D8" s="215">
        <v>17</v>
      </c>
      <c r="E8" s="172">
        <v>10</v>
      </c>
      <c r="F8" s="215">
        <v>53</v>
      </c>
      <c r="G8" s="215">
        <v>17</v>
      </c>
      <c r="H8" s="172">
        <v>10</v>
      </c>
    </row>
    <row r="9" spans="1:10">
      <c r="A9" s="174"/>
      <c r="B9" s="174"/>
      <c r="C9" s="174"/>
      <c r="D9" s="174"/>
      <c r="E9" s="174"/>
      <c r="F9" s="174"/>
      <c r="G9" s="174"/>
      <c r="H9" s="174"/>
    </row>
    <row r="11" spans="1:10">
      <c r="A11" s="373" t="s">
        <v>177</v>
      </c>
      <c r="B11" s="479"/>
      <c r="C11" s="479"/>
      <c r="D11" s="479"/>
      <c r="E11" s="479"/>
      <c r="F11" s="479"/>
      <c r="G11" s="479"/>
      <c r="H11" s="479"/>
    </row>
    <row r="12" spans="1:10" ht="15" customHeight="1">
      <c r="A12" s="373" t="s">
        <v>1134</v>
      </c>
      <c r="B12" s="479"/>
      <c r="C12" s="479"/>
      <c r="D12" s="479"/>
      <c r="E12" s="479"/>
      <c r="F12" s="479"/>
      <c r="G12" s="479"/>
      <c r="H12" s="384"/>
    </row>
    <row r="13" spans="1:10">
      <c r="A13" s="467" t="s">
        <v>1</v>
      </c>
      <c r="B13" s="384"/>
      <c r="C13" s="384"/>
      <c r="D13" s="384"/>
      <c r="E13" s="384"/>
      <c r="F13" s="384"/>
      <c r="G13" s="384"/>
      <c r="H13" s="384"/>
    </row>
    <row r="14" spans="1:10" ht="41.25" customHeight="1">
      <c r="A14" s="492" t="s">
        <v>299</v>
      </c>
      <c r="B14" s="500"/>
      <c r="C14" s="500"/>
      <c r="D14" s="500"/>
      <c r="E14" s="500"/>
      <c r="F14" s="500"/>
      <c r="G14" s="500"/>
      <c r="H14" s="500"/>
    </row>
    <row r="15" spans="1:10">
      <c r="A15" s="378" t="s">
        <v>182</v>
      </c>
      <c r="B15" s="378" t="s">
        <v>227</v>
      </c>
      <c r="C15" s="386" t="s">
        <v>203</v>
      </c>
      <c r="D15" s="387"/>
      <c r="E15" s="387"/>
      <c r="F15" s="386" t="s">
        <v>204</v>
      </c>
      <c r="G15" s="387"/>
      <c r="H15" s="388"/>
    </row>
    <row r="16" spans="1:10">
      <c r="A16" s="379"/>
      <c r="B16" s="379"/>
      <c r="C16" s="217" t="s">
        <v>205</v>
      </c>
      <c r="D16" s="217" t="s">
        <v>206</v>
      </c>
      <c r="E16" s="217" t="s">
        <v>1191</v>
      </c>
      <c r="F16" s="217" t="s">
        <v>205</v>
      </c>
      <c r="G16" s="217" t="s">
        <v>206</v>
      </c>
      <c r="H16" s="217" t="s">
        <v>1191</v>
      </c>
    </row>
    <row r="17" spans="1:8" ht="30">
      <c r="A17" s="175"/>
      <c r="B17" s="175" t="s">
        <v>254</v>
      </c>
      <c r="C17" s="215" t="s">
        <v>292</v>
      </c>
      <c r="D17" s="215">
        <v>8</v>
      </c>
      <c r="E17" s="172">
        <v>8</v>
      </c>
      <c r="F17" s="215" t="s">
        <v>292</v>
      </c>
      <c r="G17" s="215">
        <v>8</v>
      </c>
      <c r="H17" s="172">
        <v>8</v>
      </c>
    </row>
    <row r="20" spans="1:8">
      <c r="A20" s="373" t="s">
        <v>177</v>
      </c>
      <c r="B20" s="479"/>
      <c r="C20" s="479"/>
      <c r="D20" s="479"/>
      <c r="E20" s="479"/>
      <c r="F20" s="479"/>
      <c r="G20" s="479"/>
      <c r="H20" s="479"/>
    </row>
    <row r="21" spans="1:8" ht="15" customHeight="1">
      <c r="A21" s="373" t="s">
        <v>1134</v>
      </c>
      <c r="B21" s="479"/>
      <c r="C21" s="479"/>
      <c r="D21" s="479"/>
      <c r="E21" s="479"/>
      <c r="F21" s="479"/>
      <c r="G21" s="479"/>
      <c r="H21" s="384"/>
    </row>
    <row r="22" spans="1:8">
      <c r="A22" s="467" t="s">
        <v>1</v>
      </c>
      <c r="B22" s="384"/>
      <c r="C22" s="384"/>
      <c r="D22" s="384"/>
      <c r="E22" s="384"/>
      <c r="F22" s="384"/>
      <c r="G22" s="384"/>
      <c r="H22" s="384"/>
    </row>
    <row r="23" spans="1:8" ht="41.25" customHeight="1">
      <c r="A23" s="492" t="s">
        <v>300</v>
      </c>
      <c r="B23" s="500"/>
      <c r="C23" s="500"/>
      <c r="D23" s="500"/>
      <c r="E23" s="500"/>
      <c r="F23" s="500"/>
      <c r="G23" s="500"/>
      <c r="H23" s="500"/>
    </row>
    <row r="24" spans="1:8">
      <c r="A24" s="378" t="s">
        <v>182</v>
      </c>
      <c r="B24" s="378" t="s">
        <v>227</v>
      </c>
      <c r="C24" s="386" t="s">
        <v>203</v>
      </c>
      <c r="D24" s="387"/>
      <c r="E24" s="387"/>
      <c r="F24" s="386" t="s">
        <v>204</v>
      </c>
      <c r="G24" s="387"/>
      <c r="H24" s="388"/>
    </row>
    <row r="25" spans="1:8">
      <c r="A25" s="379"/>
      <c r="B25" s="379"/>
      <c r="C25" s="217" t="s">
        <v>205</v>
      </c>
      <c r="D25" s="217" t="s">
        <v>206</v>
      </c>
      <c r="E25" s="217" t="s">
        <v>1191</v>
      </c>
      <c r="F25" s="217" t="s">
        <v>205</v>
      </c>
      <c r="G25" s="217" t="s">
        <v>206</v>
      </c>
      <c r="H25" s="217" t="s">
        <v>1191</v>
      </c>
    </row>
    <row r="26" spans="1:8" ht="30">
      <c r="A26" s="175"/>
      <c r="B26" s="175" t="s">
        <v>256</v>
      </c>
      <c r="C26" s="215">
        <v>9</v>
      </c>
      <c r="D26" s="215" t="s">
        <v>292</v>
      </c>
      <c r="E26" s="172">
        <v>5</v>
      </c>
      <c r="F26" s="215">
        <v>9</v>
      </c>
      <c r="G26" s="215" t="s">
        <v>292</v>
      </c>
      <c r="H26" s="172">
        <v>5</v>
      </c>
    </row>
    <row r="29" spans="1:8">
      <c r="A29" s="373" t="s">
        <v>177</v>
      </c>
      <c r="B29" s="479"/>
      <c r="C29" s="479"/>
      <c r="D29" s="479"/>
      <c r="E29" s="479"/>
      <c r="F29" s="479"/>
      <c r="G29" s="479"/>
      <c r="H29" s="479"/>
    </row>
    <row r="30" spans="1:8" ht="15" customHeight="1">
      <c r="A30" s="373" t="s">
        <v>1134</v>
      </c>
      <c r="B30" s="479"/>
      <c r="C30" s="479"/>
      <c r="D30" s="479"/>
      <c r="E30" s="479"/>
      <c r="F30" s="479"/>
      <c r="G30" s="479"/>
      <c r="H30" s="384"/>
    </row>
    <row r="31" spans="1:8">
      <c r="A31" s="467" t="s">
        <v>1</v>
      </c>
      <c r="B31" s="384"/>
      <c r="C31" s="384"/>
      <c r="D31" s="384"/>
      <c r="E31" s="384"/>
      <c r="F31" s="384"/>
      <c r="G31" s="384"/>
      <c r="H31" s="384"/>
    </row>
    <row r="32" spans="1:8" ht="41.25" customHeight="1">
      <c r="A32" s="492" t="s">
        <v>301</v>
      </c>
      <c r="B32" s="500"/>
      <c r="C32" s="500"/>
      <c r="D32" s="500"/>
      <c r="E32" s="500"/>
      <c r="F32" s="500"/>
      <c r="G32" s="500"/>
      <c r="H32" s="500"/>
    </row>
    <row r="33" spans="1:8">
      <c r="A33" s="378" t="s">
        <v>182</v>
      </c>
      <c r="B33" s="378" t="s">
        <v>227</v>
      </c>
      <c r="C33" s="386" t="s">
        <v>203</v>
      </c>
      <c r="D33" s="387"/>
      <c r="E33" s="387"/>
      <c r="F33" s="386" t="s">
        <v>204</v>
      </c>
      <c r="G33" s="387"/>
      <c r="H33" s="388"/>
    </row>
    <row r="34" spans="1:8">
      <c r="A34" s="379"/>
      <c r="B34" s="379"/>
      <c r="C34" s="217" t="s">
        <v>205</v>
      </c>
      <c r="D34" s="217" t="s">
        <v>206</v>
      </c>
      <c r="E34" s="217" t="s">
        <v>1191</v>
      </c>
      <c r="F34" s="217" t="s">
        <v>205</v>
      </c>
      <c r="G34" s="217" t="s">
        <v>206</v>
      </c>
      <c r="H34" s="217" t="s">
        <v>1191</v>
      </c>
    </row>
    <row r="35" spans="1:8" ht="30">
      <c r="A35" s="175"/>
      <c r="B35" s="175" t="s">
        <v>259</v>
      </c>
      <c r="C35" s="215">
        <v>26</v>
      </c>
      <c r="D35" s="215">
        <v>41</v>
      </c>
      <c r="E35" s="172">
        <v>68</v>
      </c>
      <c r="F35" s="215">
        <v>26</v>
      </c>
      <c r="G35" s="215">
        <v>41</v>
      </c>
      <c r="H35" s="172">
        <v>68</v>
      </c>
    </row>
    <row r="36" spans="1:8" ht="30">
      <c r="A36" s="6"/>
      <c r="B36" s="175" t="s">
        <v>293</v>
      </c>
      <c r="C36" s="216">
        <v>9</v>
      </c>
      <c r="D36" s="216">
        <v>2</v>
      </c>
      <c r="E36" s="225" t="s">
        <v>292</v>
      </c>
      <c r="F36" s="216">
        <v>9</v>
      </c>
      <c r="G36" s="216">
        <v>2</v>
      </c>
      <c r="H36" s="225" t="s">
        <v>292</v>
      </c>
    </row>
    <row r="39" spans="1:8">
      <c r="A39" s="373" t="s">
        <v>177</v>
      </c>
      <c r="B39" s="479"/>
      <c r="C39" s="479"/>
      <c r="D39" s="479"/>
      <c r="E39" s="479"/>
      <c r="F39" s="479"/>
      <c r="G39" s="479"/>
      <c r="H39" s="479"/>
    </row>
    <row r="40" spans="1:8" ht="15" customHeight="1">
      <c r="A40" s="373" t="s">
        <v>1134</v>
      </c>
      <c r="B40" s="479"/>
      <c r="C40" s="479"/>
      <c r="D40" s="479"/>
      <c r="E40" s="479"/>
      <c r="F40" s="479"/>
      <c r="G40" s="479"/>
      <c r="H40" s="384"/>
    </row>
    <row r="41" spans="1:8">
      <c r="A41" s="467" t="s">
        <v>1</v>
      </c>
      <c r="B41" s="384"/>
      <c r="C41" s="384"/>
      <c r="D41" s="384"/>
      <c r="E41" s="384"/>
      <c r="F41" s="384"/>
      <c r="G41" s="384"/>
      <c r="H41" s="384"/>
    </row>
    <row r="42" spans="1:8" ht="41.25" customHeight="1">
      <c r="A42" s="492" t="s">
        <v>302</v>
      </c>
      <c r="B42" s="500"/>
      <c r="C42" s="500"/>
      <c r="D42" s="500"/>
      <c r="E42" s="500"/>
      <c r="F42" s="500"/>
      <c r="G42" s="500"/>
      <c r="H42" s="500"/>
    </row>
    <row r="43" spans="1:8">
      <c r="A43" s="378" t="s">
        <v>182</v>
      </c>
      <c r="B43" s="378" t="s">
        <v>227</v>
      </c>
      <c r="C43" s="386" t="s">
        <v>203</v>
      </c>
      <c r="D43" s="387"/>
      <c r="E43" s="387"/>
      <c r="F43" s="386" t="s">
        <v>204</v>
      </c>
      <c r="G43" s="387"/>
      <c r="H43" s="388"/>
    </row>
    <row r="44" spans="1:8">
      <c r="A44" s="379"/>
      <c r="B44" s="379"/>
      <c r="C44" s="217" t="s">
        <v>205</v>
      </c>
      <c r="D44" s="217" t="s">
        <v>206</v>
      </c>
      <c r="E44" s="217" t="s">
        <v>1191</v>
      </c>
      <c r="F44" s="217" t="s">
        <v>205</v>
      </c>
      <c r="G44" s="217" t="s">
        <v>206</v>
      </c>
      <c r="H44" s="217" t="s">
        <v>1191</v>
      </c>
    </row>
    <row r="45" spans="1:8" ht="30">
      <c r="A45" s="175"/>
      <c r="B45" s="175" t="s">
        <v>242</v>
      </c>
      <c r="C45" s="215">
        <v>18</v>
      </c>
      <c r="D45" s="215">
        <v>56</v>
      </c>
      <c r="E45" s="172">
        <v>49</v>
      </c>
      <c r="F45" s="215">
        <v>18</v>
      </c>
      <c r="G45" s="215">
        <v>56</v>
      </c>
      <c r="H45" s="172">
        <v>49</v>
      </c>
    </row>
    <row r="48" spans="1:8">
      <c r="A48" s="373" t="s">
        <v>177</v>
      </c>
      <c r="B48" s="479"/>
      <c r="C48" s="479"/>
      <c r="D48" s="479"/>
      <c r="E48" s="479"/>
      <c r="F48" s="479"/>
      <c r="G48" s="479"/>
      <c r="H48" s="479"/>
    </row>
    <row r="49" spans="1:8" ht="15" customHeight="1">
      <c r="A49" s="373" t="s">
        <v>1134</v>
      </c>
      <c r="B49" s="479"/>
      <c r="C49" s="479"/>
      <c r="D49" s="479"/>
      <c r="E49" s="479"/>
      <c r="F49" s="479"/>
      <c r="G49" s="479"/>
      <c r="H49" s="384"/>
    </row>
    <row r="50" spans="1:8">
      <c r="A50" s="467" t="s">
        <v>1</v>
      </c>
      <c r="B50" s="384"/>
      <c r="C50" s="384"/>
      <c r="D50" s="384"/>
      <c r="E50" s="384"/>
      <c r="F50" s="384"/>
      <c r="G50" s="384"/>
      <c r="H50" s="384"/>
    </row>
    <row r="51" spans="1:8" ht="41.25" customHeight="1">
      <c r="A51" s="492" t="s">
        <v>303</v>
      </c>
      <c r="B51" s="500"/>
      <c r="C51" s="500"/>
      <c r="D51" s="500"/>
      <c r="E51" s="500"/>
      <c r="F51" s="500"/>
      <c r="G51" s="500"/>
      <c r="H51" s="500"/>
    </row>
    <row r="52" spans="1:8">
      <c r="A52" s="378" t="s">
        <v>182</v>
      </c>
      <c r="B52" s="378" t="s">
        <v>227</v>
      </c>
      <c r="C52" s="386" t="s">
        <v>203</v>
      </c>
      <c r="D52" s="387"/>
      <c r="E52" s="387"/>
      <c r="F52" s="386" t="s">
        <v>204</v>
      </c>
      <c r="G52" s="387"/>
      <c r="H52" s="388"/>
    </row>
    <row r="53" spans="1:8">
      <c r="A53" s="379"/>
      <c r="B53" s="379"/>
      <c r="C53" s="217" t="s">
        <v>205</v>
      </c>
      <c r="D53" s="217" t="s">
        <v>206</v>
      </c>
      <c r="E53" s="217" t="s">
        <v>1191</v>
      </c>
      <c r="F53" s="217" t="s">
        <v>205</v>
      </c>
      <c r="G53" s="217" t="s">
        <v>206</v>
      </c>
      <c r="H53" s="217" t="s">
        <v>1191</v>
      </c>
    </row>
    <row r="54" spans="1:8">
      <c r="A54" s="175"/>
      <c r="B54" s="175" t="s">
        <v>243</v>
      </c>
      <c r="C54" s="215">
        <v>45</v>
      </c>
      <c r="D54" s="215">
        <v>13</v>
      </c>
      <c r="E54" s="172">
        <v>24</v>
      </c>
      <c r="F54" s="215">
        <v>45</v>
      </c>
      <c r="G54" s="215">
        <v>13</v>
      </c>
      <c r="H54" s="172">
        <v>24</v>
      </c>
    </row>
    <row r="57" spans="1:8">
      <c r="A57" s="373" t="s">
        <v>177</v>
      </c>
      <c r="B57" s="479"/>
      <c r="C57" s="479"/>
      <c r="D57" s="479"/>
      <c r="E57" s="479"/>
      <c r="F57" s="479"/>
      <c r="G57" s="479"/>
      <c r="H57" s="479"/>
    </row>
    <row r="58" spans="1:8" ht="15" customHeight="1">
      <c r="A58" s="373" t="s">
        <v>1134</v>
      </c>
      <c r="B58" s="479"/>
      <c r="C58" s="479"/>
      <c r="D58" s="479"/>
      <c r="E58" s="479"/>
      <c r="F58" s="479"/>
      <c r="G58" s="479"/>
      <c r="H58" s="384"/>
    </row>
    <row r="59" spans="1:8">
      <c r="A59" s="467" t="s">
        <v>1</v>
      </c>
      <c r="B59" s="384"/>
      <c r="C59" s="384"/>
      <c r="D59" s="384"/>
      <c r="E59" s="384"/>
      <c r="F59" s="384"/>
      <c r="G59" s="384"/>
      <c r="H59" s="384"/>
    </row>
    <row r="60" spans="1:8" ht="41.25" customHeight="1">
      <c r="A60" s="492" t="s">
        <v>304</v>
      </c>
      <c r="B60" s="500"/>
      <c r="C60" s="500"/>
      <c r="D60" s="500"/>
      <c r="E60" s="500"/>
      <c r="F60" s="500"/>
      <c r="G60" s="500"/>
      <c r="H60" s="500"/>
    </row>
    <row r="61" spans="1:8">
      <c r="A61" s="378" t="s">
        <v>182</v>
      </c>
      <c r="B61" s="378" t="s">
        <v>227</v>
      </c>
      <c r="C61" s="386" t="s">
        <v>203</v>
      </c>
      <c r="D61" s="387"/>
      <c r="E61" s="387"/>
      <c r="F61" s="386" t="s">
        <v>204</v>
      </c>
      <c r="G61" s="387"/>
      <c r="H61" s="388"/>
    </row>
    <row r="62" spans="1:8">
      <c r="A62" s="379"/>
      <c r="B62" s="379"/>
      <c r="C62" s="217" t="s">
        <v>205</v>
      </c>
      <c r="D62" s="217" t="s">
        <v>206</v>
      </c>
      <c r="E62" s="217" t="s">
        <v>1191</v>
      </c>
      <c r="F62" s="217" t="s">
        <v>205</v>
      </c>
      <c r="G62" s="217" t="s">
        <v>206</v>
      </c>
      <c r="H62" s="217" t="s">
        <v>1191</v>
      </c>
    </row>
    <row r="63" spans="1:8" ht="30">
      <c r="A63" s="175"/>
      <c r="B63" s="175" t="s">
        <v>295</v>
      </c>
      <c r="C63" s="215">
        <v>2</v>
      </c>
      <c r="D63" s="215">
        <v>8</v>
      </c>
      <c r="E63" s="172">
        <v>6</v>
      </c>
      <c r="F63" s="215">
        <v>2</v>
      </c>
      <c r="G63" s="215">
        <v>8</v>
      </c>
      <c r="H63" s="172">
        <v>6</v>
      </c>
    </row>
    <row r="64" spans="1:8" ht="30">
      <c r="A64" s="6"/>
      <c r="B64" s="175" t="s">
        <v>293</v>
      </c>
      <c r="C64" s="216" t="s">
        <v>292</v>
      </c>
      <c r="D64" s="216">
        <v>4</v>
      </c>
      <c r="E64" s="173">
        <v>4</v>
      </c>
      <c r="F64" s="216" t="s">
        <v>292</v>
      </c>
      <c r="G64" s="216">
        <v>4</v>
      </c>
      <c r="H64" s="173">
        <v>4</v>
      </c>
    </row>
    <row r="67" spans="1:8">
      <c r="A67" s="373" t="s">
        <v>177</v>
      </c>
      <c r="B67" s="479"/>
      <c r="C67" s="479"/>
      <c r="D67" s="479"/>
      <c r="E67" s="479"/>
      <c r="F67" s="479"/>
      <c r="G67" s="479"/>
      <c r="H67" s="479"/>
    </row>
    <row r="68" spans="1:8" ht="15" customHeight="1">
      <c r="A68" s="373" t="s">
        <v>1134</v>
      </c>
      <c r="B68" s="479"/>
      <c r="C68" s="479"/>
      <c r="D68" s="479"/>
      <c r="E68" s="479"/>
      <c r="F68" s="479"/>
      <c r="G68" s="479"/>
      <c r="H68" s="384"/>
    </row>
    <row r="69" spans="1:8">
      <c r="A69" s="467" t="s">
        <v>1</v>
      </c>
      <c r="B69" s="384"/>
      <c r="C69" s="384"/>
      <c r="D69" s="384"/>
      <c r="E69" s="384"/>
      <c r="F69" s="384"/>
      <c r="G69" s="384"/>
      <c r="H69" s="384"/>
    </row>
    <row r="70" spans="1:8" ht="41.25" customHeight="1">
      <c r="A70" s="492" t="s">
        <v>305</v>
      </c>
      <c r="B70" s="500"/>
      <c r="C70" s="500"/>
      <c r="D70" s="500"/>
      <c r="E70" s="500"/>
      <c r="F70" s="500"/>
      <c r="G70" s="500"/>
      <c r="H70" s="500"/>
    </row>
    <row r="71" spans="1:8">
      <c r="A71" s="378" t="s">
        <v>182</v>
      </c>
      <c r="B71" s="378" t="s">
        <v>227</v>
      </c>
      <c r="C71" s="386" t="s">
        <v>203</v>
      </c>
      <c r="D71" s="387"/>
      <c r="E71" s="387"/>
      <c r="F71" s="386" t="s">
        <v>204</v>
      </c>
      <c r="G71" s="387"/>
      <c r="H71" s="388"/>
    </row>
    <row r="72" spans="1:8">
      <c r="A72" s="379"/>
      <c r="B72" s="379"/>
      <c r="C72" s="217" t="s">
        <v>205</v>
      </c>
      <c r="D72" s="217" t="s">
        <v>206</v>
      </c>
      <c r="E72" s="217" t="s">
        <v>1191</v>
      </c>
      <c r="F72" s="217" t="s">
        <v>205</v>
      </c>
      <c r="G72" s="217" t="s">
        <v>206</v>
      </c>
      <c r="H72" s="217" t="s">
        <v>1191</v>
      </c>
    </row>
    <row r="73" spans="1:8">
      <c r="A73" s="175"/>
      <c r="B73" s="175" t="s">
        <v>267</v>
      </c>
      <c r="C73" s="215">
        <v>4</v>
      </c>
      <c r="D73" s="215">
        <v>6</v>
      </c>
      <c r="E73" s="172">
        <v>11</v>
      </c>
      <c r="F73" s="215">
        <v>4</v>
      </c>
      <c r="G73" s="215">
        <v>6</v>
      </c>
      <c r="H73" s="172">
        <v>11</v>
      </c>
    </row>
    <row r="76" spans="1:8">
      <c r="A76" s="373" t="s">
        <v>177</v>
      </c>
      <c r="B76" s="479"/>
      <c r="C76" s="479"/>
      <c r="D76" s="479"/>
      <c r="E76" s="479"/>
      <c r="F76" s="479"/>
      <c r="G76" s="479"/>
      <c r="H76" s="479"/>
    </row>
    <row r="77" spans="1:8">
      <c r="A77" s="373" t="s">
        <v>1134</v>
      </c>
      <c r="B77" s="479"/>
      <c r="C77" s="479"/>
      <c r="D77" s="479"/>
      <c r="E77" s="479"/>
      <c r="F77" s="479"/>
      <c r="G77" s="479"/>
      <c r="H77" s="384"/>
    </row>
    <row r="78" spans="1:8">
      <c r="A78" s="467" t="s">
        <v>1</v>
      </c>
      <c r="B78" s="384"/>
      <c r="C78" s="384"/>
      <c r="D78" s="384"/>
      <c r="E78" s="384"/>
      <c r="F78" s="384"/>
      <c r="G78" s="384"/>
      <c r="H78" s="384"/>
    </row>
    <row r="79" spans="1:8" ht="41.25" customHeight="1">
      <c r="A79" s="492" t="s">
        <v>1204</v>
      </c>
      <c r="B79" s="500"/>
      <c r="C79" s="500"/>
      <c r="D79" s="500"/>
      <c r="E79" s="500"/>
      <c r="F79" s="500"/>
      <c r="G79" s="500"/>
      <c r="H79" s="500"/>
    </row>
    <row r="80" spans="1:8">
      <c r="A80" s="378" t="s">
        <v>182</v>
      </c>
      <c r="B80" s="378" t="s">
        <v>227</v>
      </c>
      <c r="C80" s="386" t="s">
        <v>203</v>
      </c>
      <c r="D80" s="387"/>
      <c r="E80" s="387"/>
      <c r="F80" s="386" t="s">
        <v>204</v>
      </c>
      <c r="G80" s="387"/>
      <c r="H80" s="388"/>
    </row>
    <row r="81" spans="1:8">
      <c r="A81" s="379"/>
      <c r="B81" s="379"/>
      <c r="C81" s="226" t="s">
        <v>205</v>
      </c>
      <c r="D81" s="226" t="s">
        <v>206</v>
      </c>
      <c r="E81" s="226" t="s">
        <v>1191</v>
      </c>
      <c r="F81" s="226" t="s">
        <v>205</v>
      </c>
      <c r="G81" s="226" t="s">
        <v>206</v>
      </c>
      <c r="H81" s="226" t="s">
        <v>1191</v>
      </c>
    </row>
    <row r="82" spans="1:8" ht="45">
      <c r="A82" s="219"/>
      <c r="B82" s="219" t="s">
        <v>1202</v>
      </c>
      <c r="C82" s="225" t="s">
        <v>292</v>
      </c>
      <c r="D82" s="225" t="s">
        <v>292</v>
      </c>
      <c r="E82" s="224">
        <v>1</v>
      </c>
      <c r="F82" s="225" t="s">
        <v>292</v>
      </c>
      <c r="G82" s="225" t="s">
        <v>292</v>
      </c>
      <c r="H82" s="224">
        <v>1</v>
      </c>
    </row>
    <row r="83" spans="1:8" ht="30">
      <c r="A83" s="6"/>
      <c r="B83" s="219" t="s">
        <v>1203</v>
      </c>
      <c r="C83" s="225" t="s">
        <v>292</v>
      </c>
      <c r="D83" s="225" t="s">
        <v>292</v>
      </c>
      <c r="E83" s="225">
        <v>1</v>
      </c>
      <c r="F83" s="225" t="s">
        <v>292</v>
      </c>
      <c r="G83" s="225" t="s">
        <v>292</v>
      </c>
      <c r="H83" s="225">
        <v>1</v>
      </c>
    </row>
    <row r="85" spans="1:8" ht="15.75">
      <c r="B85" s="337" t="s">
        <v>1527</v>
      </c>
      <c r="C85" s="337"/>
      <c r="D85" s="337"/>
      <c r="E85" s="338"/>
      <c r="F85" s="338" t="s">
        <v>1528</v>
      </c>
    </row>
  </sheetData>
  <mergeCells count="73">
    <mergeCell ref="B80:B81"/>
    <mergeCell ref="A76:H76"/>
    <mergeCell ref="A77:H77"/>
    <mergeCell ref="A78:H78"/>
    <mergeCell ref="A79:H79"/>
    <mergeCell ref="A80:A81"/>
    <mergeCell ref="C80:E80"/>
    <mergeCell ref="F80:H80"/>
    <mergeCell ref="A67:H67"/>
    <mergeCell ref="A68:H68"/>
    <mergeCell ref="A69:H69"/>
    <mergeCell ref="A70:H70"/>
    <mergeCell ref="A71:A72"/>
    <mergeCell ref="B71:B72"/>
    <mergeCell ref="C71:E71"/>
    <mergeCell ref="F71:H71"/>
    <mergeCell ref="A57:H57"/>
    <mergeCell ref="A58:H58"/>
    <mergeCell ref="A59:H59"/>
    <mergeCell ref="A60:H60"/>
    <mergeCell ref="A61:A62"/>
    <mergeCell ref="B61:B62"/>
    <mergeCell ref="C61:E61"/>
    <mergeCell ref="F61:H61"/>
    <mergeCell ref="A48:H48"/>
    <mergeCell ref="A49:H49"/>
    <mergeCell ref="A50:H50"/>
    <mergeCell ref="A51:H51"/>
    <mergeCell ref="A52:A53"/>
    <mergeCell ref="B52:B53"/>
    <mergeCell ref="C52:E52"/>
    <mergeCell ref="F52:H52"/>
    <mergeCell ref="A39:H39"/>
    <mergeCell ref="A40:H40"/>
    <mergeCell ref="A41:H41"/>
    <mergeCell ref="A42:H42"/>
    <mergeCell ref="A43:A44"/>
    <mergeCell ref="B43:B44"/>
    <mergeCell ref="C43:E43"/>
    <mergeCell ref="F43:H43"/>
    <mergeCell ref="A29:H29"/>
    <mergeCell ref="A30:H30"/>
    <mergeCell ref="A31:H31"/>
    <mergeCell ref="A32:H32"/>
    <mergeCell ref="A33:A34"/>
    <mergeCell ref="B33:B34"/>
    <mergeCell ref="C33:E33"/>
    <mergeCell ref="F33:H33"/>
    <mergeCell ref="A21:H21"/>
    <mergeCell ref="A22:H22"/>
    <mergeCell ref="A23:H23"/>
    <mergeCell ref="A24:A25"/>
    <mergeCell ref="B24:B25"/>
    <mergeCell ref="C24:E24"/>
    <mergeCell ref="F24:H24"/>
    <mergeCell ref="A15:A16"/>
    <mergeCell ref="B15:B16"/>
    <mergeCell ref="C15:E15"/>
    <mergeCell ref="F15:H15"/>
    <mergeCell ref="A20:H20"/>
    <mergeCell ref="A11:H11"/>
    <mergeCell ref="A12:H12"/>
    <mergeCell ref="A13:H13"/>
    <mergeCell ref="A14:H14"/>
    <mergeCell ref="A2:H2"/>
    <mergeCell ref="F1:H1"/>
    <mergeCell ref="A3:H3"/>
    <mergeCell ref="A4:H4"/>
    <mergeCell ref="A6:A7"/>
    <mergeCell ref="B6:B7"/>
    <mergeCell ref="C6:E6"/>
    <mergeCell ref="F6:H6"/>
    <mergeCell ref="A5:H5"/>
  </mergeCells>
  <pageMargins left="0.9055118110236221" right="0.31496062992125984" top="0.35433070866141736" bottom="0.35433070866141736"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sheetPr>
    <tabColor theme="5" tint="0.59999389629810485"/>
  </sheetPr>
  <dimension ref="A1:K61"/>
  <sheetViews>
    <sheetView view="pageBreakPreview" topLeftCell="A34" zoomScale="85" zoomScaleNormal="70" zoomScaleSheetLayoutView="85" workbookViewId="0">
      <selection activeCell="H45" sqref="H45"/>
    </sheetView>
  </sheetViews>
  <sheetFormatPr defaultRowHeight="15"/>
  <cols>
    <col min="1" max="1" width="14.42578125" style="8" customWidth="1"/>
    <col min="2" max="2" width="17.85546875" customWidth="1"/>
    <col min="3" max="3" width="18.28515625" style="242" bestFit="1" customWidth="1"/>
    <col min="4" max="4" width="11.140625" customWidth="1"/>
    <col min="5" max="5" width="13.28515625" customWidth="1"/>
    <col min="6" max="6" width="15.42578125" customWidth="1"/>
    <col min="7" max="7" width="11.5703125" customWidth="1"/>
    <col min="8" max="8" width="16.42578125" bestFit="1" customWidth="1"/>
    <col min="9" max="9" width="25.85546875" customWidth="1"/>
    <col min="10" max="10" width="7.7109375" customWidth="1"/>
    <col min="11" max="11" width="8.7109375" customWidth="1"/>
  </cols>
  <sheetData>
    <row r="1" spans="1:11" ht="21.75" customHeight="1">
      <c r="A1" s="31"/>
      <c r="B1" s="31"/>
      <c r="C1" s="238"/>
      <c r="D1" s="527"/>
      <c r="E1" s="528"/>
      <c r="F1" s="30"/>
      <c r="J1" s="375" t="s">
        <v>73</v>
      </c>
      <c r="K1" s="375"/>
    </row>
    <row r="2" spans="1:11" ht="15" customHeight="1">
      <c r="A2" s="373" t="s">
        <v>155</v>
      </c>
      <c r="B2" s="373"/>
      <c r="C2" s="373"/>
      <c r="D2" s="373"/>
      <c r="E2" s="373"/>
      <c r="F2" s="373"/>
      <c r="G2" s="373"/>
      <c r="H2" s="373"/>
      <c r="I2" s="373"/>
      <c r="J2" s="373"/>
    </row>
    <row r="3" spans="1:11">
      <c r="A3" s="373" t="s">
        <v>1134</v>
      </c>
      <c r="B3" s="373"/>
      <c r="C3" s="373"/>
      <c r="D3" s="373"/>
      <c r="E3" s="373"/>
      <c r="F3" s="373"/>
      <c r="G3" s="373"/>
      <c r="H3" s="373"/>
      <c r="I3" s="373"/>
      <c r="J3" s="373"/>
    </row>
    <row r="4" spans="1:11" ht="15" customHeight="1">
      <c r="A4" s="467" t="s">
        <v>1</v>
      </c>
      <c r="B4" s="467"/>
      <c r="C4" s="467"/>
      <c r="D4" s="467"/>
      <c r="E4" s="467"/>
      <c r="F4" s="467"/>
      <c r="G4" s="467"/>
      <c r="H4" s="467"/>
      <c r="I4" s="467"/>
      <c r="J4" s="467"/>
    </row>
    <row r="5" spans="1:11" ht="28.5" customHeight="1">
      <c r="A5" s="373" t="s">
        <v>336</v>
      </c>
      <c r="B5" s="373"/>
      <c r="C5" s="373"/>
      <c r="D5" s="373"/>
      <c r="E5" s="373"/>
      <c r="F5" s="373"/>
      <c r="G5" s="373"/>
      <c r="H5" s="373"/>
      <c r="I5" s="373"/>
      <c r="J5" s="373"/>
      <c r="K5" s="89"/>
    </row>
    <row r="6" spans="1:11" ht="63.75">
      <c r="A6" s="36" t="s">
        <v>207</v>
      </c>
      <c r="B6" s="36" t="s">
        <v>75</v>
      </c>
      <c r="C6" s="239" t="s">
        <v>76</v>
      </c>
      <c r="D6" s="36" t="s">
        <v>183</v>
      </c>
      <c r="E6" s="36" t="s">
        <v>208</v>
      </c>
      <c r="F6" s="36" t="s">
        <v>209</v>
      </c>
      <c r="G6" s="36" t="s">
        <v>210</v>
      </c>
      <c r="H6" s="36" t="s">
        <v>211</v>
      </c>
      <c r="I6" s="36" t="s">
        <v>212</v>
      </c>
      <c r="J6" s="36" t="s">
        <v>213</v>
      </c>
      <c r="K6" s="36" t="s">
        <v>214</v>
      </c>
    </row>
    <row r="7" spans="1:11" ht="90">
      <c r="A7" s="103" t="s">
        <v>337</v>
      </c>
      <c r="B7" s="91" t="s">
        <v>339</v>
      </c>
      <c r="C7" s="240" t="s">
        <v>338</v>
      </c>
      <c r="D7" s="94" t="s">
        <v>215</v>
      </c>
      <c r="E7" s="94" t="s">
        <v>344</v>
      </c>
      <c r="F7" s="94" t="s">
        <v>292</v>
      </c>
      <c r="G7" s="94" t="s">
        <v>292</v>
      </c>
      <c r="H7" s="94" t="s">
        <v>345</v>
      </c>
      <c r="I7" s="228" t="s">
        <v>1255</v>
      </c>
      <c r="J7" s="94">
        <v>18</v>
      </c>
      <c r="K7" s="94">
        <v>14</v>
      </c>
    </row>
    <row r="8" spans="1:11" ht="279.75" customHeight="1">
      <c r="A8" s="103" t="s">
        <v>340</v>
      </c>
      <c r="B8" s="90" t="s">
        <v>339</v>
      </c>
      <c r="C8" s="240" t="s">
        <v>341</v>
      </c>
      <c r="D8" s="334" t="s">
        <v>215</v>
      </c>
      <c r="E8" s="94" t="s">
        <v>342</v>
      </c>
      <c r="F8" s="94" t="s">
        <v>292</v>
      </c>
      <c r="G8" s="94" t="s">
        <v>292</v>
      </c>
      <c r="H8" s="94" t="s">
        <v>343</v>
      </c>
      <c r="I8" s="243" t="s">
        <v>1256</v>
      </c>
      <c r="J8" s="94">
        <v>14</v>
      </c>
      <c r="K8" s="94">
        <v>14</v>
      </c>
    </row>
    <row r="9" spans="1:11" ht="140.25">
      <c r="A9" s="103" t="s">
        <v>346</v>
      </c>
      <c r="B9" s="90" t="s">
        <v>339</v>
      </c>
      <c r="C9" s="240" t="s">
        <v>347</v>
      </c>
      <c r="D9" s="94" t="s">
        <v>215</v>
      </c>
      <c r="E9" s="94" t="s">
        <v>348</v>
      </c>
      <c r="F9" s="94" t="s">
        <v>292</v>
      </c>
      <c r="G9" s="94" t="s">
        <v>292</v>
      </c>
      <c r="H9" s="94" t="s">
        <v>349</v>
      </c>
      <c r="I9" s="228" t="s">
        <v>1257</v>
      </c>
      <c r="J9" s="94">
        <v>16</v>
      </c>
      <c r="K9" s="94">
        <v>14</v>
      </c>
    </row>
    <row r="10" spans="1:11" ht="255">
      <c r="A10" s="103" t="s">
        <v>350</v>
      </c>
      <c r="B10" s="90" t="s">
        <v>339</v>
      </c>
      <c r="C10" s="240" t="s">
        <v>351</v>
      </c>
      <c r="D10" s="94" t="s">
        <v>215</v>
      </c>
      <c r="E10" s="94" t="s">
        <v>353</v>
      </c>
      <c r="F10" s="94" t="s">
        <v>292</v>
      </c>
      <c r="G10" s="94" t="s">
        <v>292</v>
      </c>
      <c r="H10" s="94" t="s">
        <v>352</v>
      </c>
      <c r="I10" s="244" t="s">
        <v>1258</v>
      </c>
      <c r="J10" s="94">
        <v>12</v>
      </c>
      <c r="K10" s="94">
        <v>12</v>
      </c>
    </row>
    <row r="11" spans="1:11" s="237" customFormat="1" ht="127.5">
      <c r="A11" s="235" t="s">
        <v>636</v>
      </c>
      <c r="B11" s="235" t="s">
        <v>637</v>
      </c>
      <c r="C11" s="241" t="s">
        <v>1238</v>
      </c>
      <c r="D11" s="236" t="s">
        <v>215</v>
      </c>
      <c r="E11" s="236" t="s">
        <v>638</v>
      </c>
      <c r="F11" s="236" t="s">
        <v>452</v>
      </c>
      <c r="G11" s="236" t="s">
        <v>403</v>
      </c>
      <c r="H11" s="236" t="s">
        <v>364</v>
      </c>
      <c r="I11" s="236" t="s">
        <v>1259</v>
      </c>
      <c r="J11" s="236">
        <v>49</v>
      </c>
      <c r="K11" s="236">
        <v>12</v>
      </c>
    </row>
    <row r="12" spans="1:11" ht="63.75">
      <c r="A12" s="103" t="s">
        <v>358</v>
      </c>
      <c r="B12" s="90" t="s">
        <v>359</v>
      </c>
      <c r="C12" s="240" t="s">
        <v>360</v>
      </c>
      <c r="D12" s="94" t="s">
        <v>215</v>
      </c>
      <c r="E12" s="102" t="s">
        <v>361</v>
      </c>
      <c r="F12" s="104" t="s">
        <v>447</v>
      </c>
      <c r="G12" s="94" t="s">
        <v>362</v>
      </c>
      <c r="H12" s="94" t="s">
        <v>363</v>
      </c>
      <c r="I12" s="105" t="s">
        <v>1260</v>
      </c>
      <c r="J12" s="94">
        <v>20</v>
      </c>
      <c r="K12" s="94">
        <v>19</v>
      </c>
    </row>
    <row r="13" spans="1:11" ht="102">
      <c r="A13" s="103" t="s">
        <v>365</v>
      </c>
      <c r="B13" s="90" t="s">
        <v>366</v>
      </c>
      <c r="C13" s="240" t="s">
        <v>367</v>
      </c>
      <c r="D13" s="94" t="s">
        <v>215</v>
      </c>
      <c r="E13" s="94" t="s">
        <v>368</v>
      </c>
      <c r="F13" s="94" t="s">
        <v>292</v>
      </c>
      <c r="G13" s="94" t="s">
        <v>292</v>
      </c>
      <c r="H13" s="94" t="s">
        <v>369</v>
      </c>
      <c r="I13" s="115" t="s">
        <v>1261</v>
      </c>
      <c r="J13" s="123">
        <v>30</v>
      </c>
      <c r="K13" s="123">
        <v>30</v>
      </c>
    </row>
    <row r="14" spans="1:11" ht="87" customHeight="1">
      <c r="A14" s="103" t="s">
        <v>370</v>
      </c>
      <c r="B14" s="90" t="s">
        <v>371</v>
      </c>
      <c r="C14" s="240" t="s">
        <v>372</v>
      </c>
      <c r="D14" s="94" t="s">
        <v>215</v>
      </c>
      <c r="E14" s="94" t="s">
        <v>375</v>
      </c>
      <c r="F14" s="94" t="s">
        <v>373</v>
      </c>
      <c r="G14" s="94" t="s">
        <v>292</v>
      </c>
      <c r="H14" s="94" t="s">
        <v>374</v>
      </c>
      <c r="I14" s="229" t="s">
        <v>1262</v>
      </c>
      <c r="J14" s="94">
        <v>30</v>
      </c>
      <c r="K14" s="94">
        <v>28</v>
      </c>
    </row>
    <row r="15" spans="1:11" ht="89.25">
      <c r="A15" s="103" t="s">
        <v>376</v>
      </c>
      <c r="B15" s="90" t="s">
        <v>377</v>
      </c>
      <c r="C15" s="240" t="s">
        <v>378</v>
      </c>
      <c r="D15" s="94" t="s">
        <v>215</v>
      </c>
      <c r="E15" s="94" t="s">
        <v>379</v>
      </c>
      <c r="F15" s="102" t="s">
        <v>449</v>
      </c>
      <c r="G15" s="94" t="s">
        <v>362</v>
      </c>
      <c r="H15" s="94" t="s">
        <v>380</v>
      </c>
      <c r="I15" s="129" t="s">
        <v>1255</v>
      </c>
      <c r="J15" s="123">
        <v>33</v>
      </c>
      <c r="K15" s="123">
        <v>25</v>
      </c>
    </row>
    <row r="16" spans="1:11" ht="59.25" customHeight="1">
      <c r="A16" s="103" t="s">
        <v>381</v>
      </c>
      <c r="B16" s="90" t="s">
        <v>382</v>
      </c>
      <c r="C16" s="240" t="s">
        <v>383</v>
      </c>
      <c r="D16" s="94" t="s">
        <v>215</v>
      </c>
      <c r="E16" s="94" t="s">
        <v>384</v>
      </c>
      <c r="F16" s="94" t="s">
        <v>385</v>
      </c>
      <c r="G16" s="94" t="s">
        <v>216</v>
      </c>
      <c r="H16" s="94" t="s">
        <v>386</v>
      </c>
      <c r="I16" s="104" t="s">
        <v>387</v>
      </c>
      <c r="J16" s="94">
        <v>49</v>
      </c>
      <c r="K16" s="94">
        <v>39</v>
      </c>
    </row>
    <row r="17" spans="1:11" ht="89.25">
      <c r="A17" s="103" t="s">
        <v>388</v>
      </c>
      <c r="B17" s="90" t="s">
        <v>377</v>
      </c>
      <c r="C17" s="240" t="s">
        <v>389</v>
      </c>
      <c r="D17" s="94" t="s">
        <v>215</v>
      </c>
      <c r="E17" s="94" t="s">
        <v>379</v>
      </c>
      <c r="F17" s="102" t="s">
        <v>449</v>
      </c>
      <c r="G17" s="102" t="s">
        <v>445</v>
      </c>
      <c r="H17" s="94" t="s">
        <v>390</v>
      </c>
      <c r="I17" s="228" t="s">
        <v>1255</v>
      </c>
      <c r="J17" s="123">
        <v>49</v>
      </c>
      <c r="K17" s="123">
        <v>37</v>
      </c>
    </row>
    <row r="18" spans="1:11" ht="293.25">
      <c r="A18" s="103" t="s">
        <v>391</v>
      </c>
      <c r="B18" s="323" t="s">
        <v>1253</v>
      </c>
      <c r="C18" s="240" t="s">
        <v>392</v>
      </c>
      <c r="D18" s="94" t="s">
        <v>215</v>
      </c>
      <c r="E18" s="94" t="s">
        <v>393</v>
      </c>
      <c r="F18" s="106" t="s">
        <v>450</v>
      </c>
      <c r="G18" s="94" t="s">
        <v>216</v>
      </c>
      <c r="H18" s="94" t="s">
        <v>394</v>
      </c>
      <c r="I18" s="244" t="s">
        <v>1263</v>
      </c>
      <c r="J18" s="123">
        <v>39</v>
      </c>
      <c r="K18" s="123">
        <v>29</v>
      </c>
    </row>
    <row r="19" spans="1:11" ht="101.25" customHeight="1">
      <c r="A19" s="103" t="s">
        <v>395</v>
      </c>
      <c r="B19" s="90" t="s">
        <v>401</v>
      </c>
      <c r="C19" s="240" t="s">
        <v>396</v>
      </c>
      <c r="D19" s="94" t="s">
        <v>215</v>
      </c>
      <c r="E19" s="94" t="s">
        <v>397</v>
      </c>
      <c r="F19" s="107" t="s">
        <v>451</v>
      </c>
      <c r="G19" s="102" t="s">
        <v>445</v>
      </c>
      <c r="H19" s="94" t="s">
        <v>398</v>
      </c>
      <c r="I19" s="228" t="s">
        <v>1264</v>
      </c>
      <c r="J19" s="123">
        <v>39</v>
      </c>
      <c r="K19" s="123">
        <v>24</v>
      </c>
    </row>
    <row r="20" spans="1:11" ht="102">
      <c r="A20" s="103" t="s">
        <v>1241</v>
      </c>
      <c r="B20" s="227" t="s">
        <v>1242</v>
      </c>
      <c r="C20" s="240" t="s">
        <v>1149</v>
      </c>
      <c r="D20" s="228" t="s">
        <v>215</v>
      </c>
      <c r="E20" s="228" t="s">
        <v>1243</v>
      </c>
      <c r="F20" s="107" t="s">
        <v>633</v>
      </c>
      <c r="G20" s="102" t="s">
        <v>292</v>
      </c>
      <c r="H20" s="228" t="s">
        <v>1244</v>
      </c>
      <c r="I20" s="228" t="s">
        <v>1245</v>
      </c>
      <c r="J20" s="228">
        <v>14</v>
      </c>
      <c r="K20" s="228">
        <v>14</v>
      </c>
    </row>
    <row r="21" spans="1:11" ht="114.75">
      <c r="A21" s="103" t="s">
        <v>399</v>
      </c>
      <c r="B21" s="90" t="s">
        <v>400</v>
      </c>
      <c r="C21" s="240" t="s">
        <v>402</v>
      </c>
      <c r="D21" s="94" t="s">
        <v>215</v>
      </c>
      <c r="E21" s="94" t="s">
        <v>379</v>
      </c>
      <c r="F21" s="108" t="s">
        <v>449</v>
      </c>
      <c r="G21" s="94" t="s">
        <v>403</v>
      </c>
      <c r="H21" s="94" t="s">
        <v>404</v>
      </c>
      <c r="I21" s="133" t="s">
        <v>1255</v>
      </c>
      <c r="J21" s="123">
        <v>35</v>
      </c>
      <c r="K21" s="123">
        <v>31</v>
      </c>
    </row>
    <row r="22" spans="1:11" ht="127.5">
      <c r="A22" s="103" t="s">
        <v>406</v>
      </c>
      <c r="B22" s="90" t="s">
        <v>377</v>
      </c>
      <c r="C22" s="240" t="s">
        <v>1254</v>
      </c>
      <c r="D22" s="94" t="s">
        <v>215</v>
      </c>
      <c r="E22" s="94" t="s">
        <v>408</v>
      </c>
      <c r="F22" s="108" t="s">
        <v>449</v>
      </c>
      <c r="G22" s="94" t="s">
        <v>403</v>
      </c>
      <c r="H22" s="94" t="s">
        <v>409</v>
      </c>
      <c r="I22" s="228" t="s">
        <v>1265</v>
      </c>
      <c r="J22" s="123">
        <v>34</v>
      </c>
      <c r="K22" s="123">
        <v>31</v>
      </c>
    </row>
    <row r="23" spans="1:11" ht="165.75">
      <c r="A23" s="103" t="s">
        <v>410</v>
      </c>
      <c r="B23" s="90" t="s">
        <v>411</v>
      </c>
      <c r="C23" s="240" t="s">
        <v>1240</v>
      </c>
      <c r="D23" s="94" t="s">
        <v>215</v>
      </c>
      <c r="E23" s="94" t="s">
        <v>413</v>
      </c>
      <c r="F23" s="104" t="s">
        <v>452</v>
      </c>
      <c r="G23" s="94" t="s">
        <v>403</v>
      </c>
      <c r="H23" s="94" t="s">
        <v>414</v>
      </c>
      <c r="I23" s="228" t="s">
        <v>1266</v>
      </c>
      <c r="J23" s="123">
        <v>34</v>
      </c>
      <c r="K23" s="123">
        <v>34</v>
      </c>
    </row>
    <row r="24" spans="1:11" ht="51">
      <c r="A24" s="103" t="s">
        <v>1246</v>
      </c>
      <c r="B24" s="227" t="s">
        <v>1247</v>
      </c>
      <c r="C24" s="240" t="s">
        <v>1150</v>
      </c>
      <c r="D24" s="228" t="s">
        <v>215</v>
      </c>
      <c r="E24" s="228" t="s">
        <v>1248</v>
      </c>
      <c r="F24" s="229" t="s">
        <v>1249</v>
      </c>
      <c r="G24" s="229" t="s">
        <v>403</v>
      </c>
      <c r="H24" s="228" t="s">
        <v>1250</v>
      </c>
      <c r="I24" s="228" t="s">
        <v>1251</v>
      </c>
      <c r="J24" s="228">
        <v>42</v>
      </c>
      <c r="K24" s="228">
        <v>22</v>
      </c>
    </row>
    <row r="25" spans="1:11" ht="89.25">
      <c r="A25" s="103" t="s">
        <v>415</v>
      </c>
      <c r="B25" s="90" t="s">
        <v>416</v>
      </c>
      <c r="C25" s="240" t="s">
        <v>417</v>
      </c>
      <c r="D25" s="94" t="s">
        <v>215</v>
      </c>
      <c r="E25" s="94" t="s">
        <v>348</v>
      </c>
      <c r="F25" s="94" t="s">
        <v>292</v>
      </c>
      <c r="G25" s="94" t="s">
        <v>292</v>
      </c>
      <c r="H25" s="94" t="s">
        <v>418</v>
      </c>
      <c r="I25" s="228" t="s">
        <v>1255</v>
      </c>
      <c r="J25" s="123">
        <v>17</v>
      </c>
      <c r="K25" s="123">
        <v>3</v>
      </c>
    </row>
    <row r="26" spans="1:11" ht="255">
      <c r="A26" s="103" t="s">
        <v>419</v>
      </c>
      <c r="B26" s="90" t="s">
        <v>420</v>
      </c>
      <c r="C26" s="240" t="s">
        <v>421</v>
      </c>
      <c r="D26" s="94" t="s">
        <v>215</v>
      </c>
      <c r="E26" s="94" t="s">
        <v>379</v>
      </c>
      <c r="F26" s="108" t="s">
        <v>446</v>
      </c>
      <c r="G26" s="94" t="s">
        <v>403</v>
      </c>
      <c r="H26" s="94" t="s">
        <v>422</v>
      </c>
      <c r="I26" s="243" t="s">
        <v>1258</v>
      </c>
      <c r="J26" s="123">
        <v>52</v>
      </c>
      <c r="K26" s="123">
        <v>43</v>
      </c>
    </row>
    <row r="27" spans="1:11" ht="89.25">
      <c r="A27" s="103" t="s">
        <v>423</v>
      </c>
      <c r="B27" s="90" t="s">
        <v>377</v>
      </c>
      <c r="C27" s="240" t="s">
        <v>424</v>
      </c>
      <c r="D27" s="94" t="s">
        <v>215</v>
      </c>
      <c r="E27" s="94" t="s">
        <v>425</v>
      </c>
      <c r="F27" s="108" t="s">
        <v>446</v>
      </c>
      <c r="G27" s="94" t="s">
        <v>292</v>
      </c>
      <c r="H27" s="94" t="s">
        <v>426</v>
      </c>
      <c r="I27" s="228" t="s">
        <v>1255</v>
      </c>
      <c r="J27" s="123">
        <v>35</v>
      </c>
      <c r="K27" s="123">
        <v>34</v>
      </c>
    </row>
    <row r="28" spans="1:11" ht="86.25" customHeight="1">
      <c r="A28" s="103" t="s">
        <v>427</v>
      </c>
      <c r="B28" s="90" t="s">
        <v>359</v>
      </c>
      <c r="C28" s="240" t="s">
        <v>428</v>
      </c>
      <c r="D28" s="94" t="s">
        <v>215</v>
      </c>
      <c r="E28" s="94" t="s">
        <v>429</v>
      </c>
      <c r="F28" s="104" t="s">
        <v>447</v>
      </c>
      <c r="G28" s="94" t="s">
        <v>292</v>
      </c>
      <c r="H28" s="94" t="s">
        <v>430</v>
      </c>
      <c r="I28" s="228" t="s">
        <v>1267</v>
      </c>
      <c r="J28" s="94">
        <v>9</v>
      </c>
      <c r="K28" s="94">
        <v>9</v>
      </c>
    </row>
    <row r="29" spans="1:11" ht="99" customHeight="1">
      <c r="A29" s="103" t="s">
        <v>431</v>
      </c>
      <c r="B29" s="90" t="s">
        <v>432</v>
      </c>
      <c r="C29" s="240" t="s">
        <v>433</v>
      </c>
      <c r="D29" s="94" t="s">
        <v>215</v>
      </c>
      <c r="E29" s="94" t="s">
        <v>434</v>
      </c>
      <c r="F29" s="94" t="s">
        <v>292</v>
      </c>
      <c r="G29" s="94" t="s">
        <v>292</v>
      </c>
      <c r="H29" s="94" t="s">
        <v>435</v>
      </c>
      <c r="I29" s="228" t="s">
        <v>1268</v>
      </c>
      <c r="J29" s="123">
        <v>31</v>
      </c>
      <c r="K29" s="123">
        <v>3</v>
      </c>
    </row>
    <row r="30" spans="1:11" ht="153">
      <c r="A30" s="103" t="s">
        <v>436</v>
      </c>
      <c r="B30" s="90" t="s">
        <v>339</v>
      </c>
      <c r="C30" s="240" t="s">
        <v>1239</v>
      </c>
      <c r="D30" s="94" t="s">
        <v>215</v>
      </c>
      <c r="E30" s="94" t="s">
        <v>437</v>
      </c>
      <c r="F30" s="94" t="s">
        <v>292</v>
      </c>
      <c r="G30" s="94" t="s">
        <v>292</v>
      </c>
      <c r="H30" s="94" t="s">
        <v>438</v>
      </c>
      <c r="I30" s="228" t="s">
        <v>1255</v>
      </c>
      <c r="J30" s="123">
        <v>23</v>
      </c>
      <c r="K30" s="123">
        <v>17</v>
      </c>
    </row>
    <row r="31" spans="1:11" ht="89.25">
      <c r="A31" s="103" t="s">
        <v>439</v>
      </c>
      <c r="B31" s="227" t="s">
        <v>400</v>
      </c>
      <c r="C31" s="240" t="s">
        <v>440</v>
      </c>
      <c r="D31" s="94" t="s">
        <v>215</v>
      </c>
      <c r="E31" s="94" t="s">
        <v>356</v>
      </c>
      <c r="F31" s="107" t="s">
        <v>449</v>
      </c>
      <c r="G31" s="94" t="s">
        <v>362</v>
      </c>
      <c r="H31" s="94" t="s">
        <v>357</v>
      </c>
      <c r="I31" s="228" t="s">
        <v>1255</v>
      </c>
      <c r="J31" s="123">
        <v>45</v>
      </c>
      <c r="K31" s="123">
        <v>25</v>
      </c>
    </row>
    <row r="32" spans="1:11" ht="140.25" customHeight="1">
      <c r="A32" s="103" t="s">
        <v>441</v>
      </c>
      <c r="B32" s="90" t="s">
        <v>377</v>
      </c>
      <c r="C32" s="240" t="s">
        <v>442</v>
      </c>
      <c r="D32" s="94" t="s">
        <v>215</v>
      </c>
      <c r="E32" s="94" t="s">
        <v>379</v>
      </c>
      <c r="F32" s="107" t="s">
        <v>449</v>
      </c>
      <c r="G32" s="94" t="s">
        <v>362</v>
      </c>
      <c r="H32" s="94" t="s">
        <v>394</v>
      </c>
      <c r="I32" s="130" t="s">
        <v>1269</v>
      </c>
      <c r="J32" s="123">
        <v>48</v>
      </c>
      <c r="K32" s="123">
        <v>26</v>
      </c>
    </row>
    <row r="33" spans="1:11" ht="137.25" customHeight="1">
      <c r="A33" s="103" t="s">
        <v>443</v>
      </c>
      <c r="B33" s="90" t="s">
        <v>444</v>
      </c>
      <c r="C33" s="240" t="s">
        <v>1252</v>
      </c>
      <c r="D33" s="94" t="s">
        <v>215</v>
      </c>
      <c r="E33" s="94" t="s">
        <v>356</v>
      </c>
      <c r="F33" s="94" t="s">
        <v>292</v>
      </c>
      <c r="G33" s="94" t="s">
        <v>292</v>
      </c>
      <c r="H33" s="94" t="s">
        <v>357</v>
      </c>
      <c r="I33" s="131" t="s">
        <v>1270</v>
      </c>
      <c r="J33" s="123">
        <v>29</v>
      </c>
      <c r="K33" s="123">
        <v>26</v>
      </c>
    </row>
    <row r="34" spans="1:11" ht="102">
      <c r="A34" s="103" t="s">
        <v>217</v>
      </c>
      <c r="B34" s="90" t="s">
        <v>218</v>
      </c>
      <c r="C34" s="240" t="s">
        <v>221</v>
      </c>
      <c r="D34" s="94" t="s">
        <v>215</v>
      </c>
      <c r="E34" s="94" t="s">
        <v>219</v>
      </c>
      <c r="F34" s="94" t="s">
        <v>220</v>
      </c>
      <c r="G34" s="94" t="s">
        <v>216</v>
      </c>
      <c r="H34" s="94" t="s">
        <v>221</v>
      </c>
      <c r="I34" s="228" t="s">
        <v>1271</v>
      </c>
      <c r="J34" s="94">
        <v>41</v>
      </c>
      <c r="K34" s="94">
        <v>41</v>
      </c>
    </row>
    <row r="35" spans="1:11">
      <c r="A35"/>
    </row>
    <row r="36" spans="1:11">
      <c r="A36"/>
    </row>
    <row r="37" spans="1:11" ht="15.75">
      <c r="A37"/>
      <c r="B37" s="337" t="s">
        <v>1527</v>
      </c>
      <c r="C37" s="337"/>
      <c r="D37" s="337"/>
      <c r="E37" s="338"/>
      <c r="F37" s="338" t="s">
        <v>1528</v>
      </c>
    </row>
    <row r="38" spans="1:11">
      <c r="A38"/>
    </row>
    <row r="39" spans="1:11" ht="47.25" customHeight="1">
      <c r="A39"/>
    </row>
    <row r="40" spans="1:11" ht="16.5" customHeight="1">
      <c r="A40"/>
    </row>
    <row r="41" spans="1:11">
      <c r="A41"/>
    </row>
    <row r="42" spans="1:11">
      <c r="A42"/>
    </row>
    <row r="43" spans="1:11">
      <c r="A43"/>
    </row>
    <row r="44" spans="1:11">
      <c r="A44"/>
    </row>
    <row r="45" spans="1:11" ht="47.25" customHeight="1">
      <c r="A45"/>
    </row>
    <row r="46" spans="1:11" ht="24.75" customHeight="1">
      <c r="A46"/>
    </row>
    <row r="47" spans="1:11">
      <c r="A47"/>
    </row>
    <row r="48" spans="1:11">
      <c r="A48"/>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sheetData>
  <mergeCells count="6">
    <mergeCell ref="A5:J5"/>
    <mergeCell ref="D1:E1"/>
    <mergeCell ref="J1:K1"/>
    <mergeCell ref="A4:J4"/>
    <mergeCell ref="A2:J2"/>
    <mergeCell ref="A3:J3"/>
  </mergeCells>
  <pageMargins left="0.31496062992125984" right="0.31496062992125984" top="0.35433070866141736" bottom="0.35433070866141736" header="0.31496062992125984" footer="0.31496062992125984"/>
  <pageSetup paperSize="9" scale="55" orientation="landscape" r:id="rId1"/>
  <rowBreaks count="4" manualBreakCount="4">
    <brk id="9" max="16383" man="1"/>
    <brk id="14" max="10" man="1"/>
    <brk id="20" max="16383" man="1"/>
    <brk id="26" max="16383" man="1"/>
  </rowBreaks>
  <drawing r:id="rId2"/>
</worksheet>
</file>

<file path=xl/worksheets/sheet16.xml><?xml version="1.0" encoding="utf-8"?>
<worksheet xmlns="http://schemas.openxmlformats.org/spreadsheetml/2006/main" xmlns:r="http://schemas.openxmlformats.org/officeDocument/2006/relationships">
  <sheetPr>
    <tabColor theme="5" tint="0.59999389629810485"/>
  </sheetPr>
  <dimension ref="A1:K64"/>
  <sheetViews>
    <sheetView view="pageBreakPreview" topLeftCell="A34" zoomScale="85" zoomScaleNormal="70" zoomScaleSheetLayoutView="85" workbookViewId="0">
      <selection activeCell="H48" sqref="H48"/>
    </sheetView>
  </sheetViews>
  <sheetFormatPr defaultRowHeight="15"/>
  <cols>
    <col min="1" max="1" width="14.42578125" style="8" customWidth="1"/>
    <col min="2" max="2" width="17.85546875" customWidth="1"/>
    <col min="3" max="3" width="18.28515625" bestFit="1" customWidth="1"/>
    <col min="4" max="4" width="11.140625" customWidth="1"/>
    <col min="5" max="5" width="15.42578125" bestFit="1" customWidth="1"/>
    <col min="6" max="6" width="15.42578125" customWidth="1"/>
    <col min="7" max="7" width="11.5703125" customWidth="1"/>
    <col min="8" max="8" width="19.28515625" bestFit="1" customWidth="1"/>
    <col min="9" max="9" width="25.7109375" customWidth="1"/>
    <col min="10" max="10" width="7.7109375" customWidth="1"/>
    <col min="11" max="11" width="8.7109375" customWidth="1"/>
  </cols>
  <sheetData>
    <row r="1" spans="1:11" ht="21.75" customHeight="1">
      <c r="A1" s="93"/>
      <c r="B1" s="93"/>
      <c r="C1" s="93"/>
      <c r="D1" s="527"/>
      <c r="E1" s="528"/>
      <c r="F1" s="30"/>
      <c r="J1" s="375" t="s">
        <v>73</v>
      </c>
      <c r="K1" s="375"/>
    </row>
    <row r="2" spans="1:11" ht="15" customHeight="1">
      <c r="A2" s="373" t="s">
        <v>155</v>
      </c>
      <c r="B2" s="373"/>
      <c r="C2" s="373"/>
      <c r="D2" s="373"/>
      <c r="E2" s="373"/>
      <c r="F2" s="373"/>
      <c r="G2" s="373"/>
      <c r="H2" s="373"/>
      <c r="I2" s="373"/>
      <c r="J2" s="373"/>
    </row>
    <row r="3" spans="1:11">
      <c r="A3" s="373" t="s">
        <v>1134</v>
      </c>
      <c r="B3" s="373"/>
      <c r="C3" s="373"/>
      <c r="D3" s="373"/>
      <c r="E3" s="373"/>
      <c r="F3" s="373"/>
      <c r="G3" s="373"/>
      <c r="H3" s="373"/>
      <c r="I3" s="373"/>
      <c r="J3" s="373"/>
    </row>
    <row r="4" spans="1:11" ht="15" customHeight="1">
      <c r="A4" s="467" t="s">
        <v>1</v>
      </c>
      <c r="B4" s="467"/>
      <c r="C4" s="467"/>
      <c r="D4" s="467"/>
      <c r="E4" s="467"/>
      <c r="F4" s="467"/>
      <c r="G4" s="467"/>
      <c r="H4" s="467"/>
      <c r="I4" s="467"/>
      <c r="J4" s="467"/>
    </row>
    <row r="5" spans="1:11" ht="28.5" customHeight="1">
      <c r="A5" s="373" t="s">
        <v>453</v>
      </c>
      <c r="B5" s="373"/>
      <c r="C5" s="373"/>
      <c r="D5" s="373"/>
      <c r="E5" s="373"/>
      <c r="F5" s="373"/>
      <c r="G5" s="373"/>
      <c r="H5" s="373"/>
      <c r="I5" s="373"/>
      <c r="J5" s="373"/>
      <c r="K5" s="89"/>
    </row>
    <row r="6" spans="1:11" ht="63.75">
      <c r="A6" s="92" t="s">
        <v>207</v>
      </c>
      <c r="B6" s="92" t="s">
        <v>75</v>
      </c>
      <c r="C6" s="92" t="s">
        <v>76</v>
      </c>
      <c r="D6" s="92" t="s">
        <v>183</v>
      </c>
      <c r="E6" s="92" t="s">
        <v>208</v>
      </c>
      <c r="F6" s="92" t="s">
        <v>209</v>
      </c>
      <c r="G6" s="92" t="s">
        <v>210</v>
      </c>
      <c r="H6" s="92" t="s">
        <v>211</v>
      </c>
      <c r="I6" s="92" t="s">
        <v>212</v>
      </c>
      <c r="J6" s="92" t="s">
        <v>213</v>
      </c>
      <c r="K6" s="92" t="s">
        <v>214</v>
      </c>
    </row>
    <row r="7" spans="1:11" ht="102">
      <c r="A7" s="103" t="s">
        <v>454</v>
      </c>
      <c r="B7" s="96" t="s">
        <v>377</v>
      </c>
      <c r="C7" s="96" t="s">
        <v>455</v>
      </c>
      <c r="D7" s="101" t="s">
        <v>215</v>
      </c>
      <c r="E7" s="101" t="s">
        <v>456</v>
      </c>
      <c r="F7" s="108" t="s">
        <v>446</v>
      </c>
      <c r="G7" s="101" t="s">
        <v>292</v>
      </c>
      <c r="H7" s="101" t="s">
        <v>398</v>
      </c>
      <c r="I7" s="228" t="s">
        <v>1255</v>
      </c>
      <c r="J7" s="123">
        <v>44</v>
      </c>
      <c r="K7" s="123">
        <v>32</v>
      </c>
    </row>
    <row r="8" spans="1:11" ht="102">
      <c r="A8" s="103" t="s">
        <v>337</v>
      </c>
      <c r="B8" s="96" t="s">
        <v>339</v>
      </c>
      <c r="C8" s="96" t="s">
        <v>457</v>
      </c>
      <c r="D8" s="94" t="s">
        <v>215</v>
      </c>
      <c r="E8" s="94" t="s">
        <v>344</v>
      </c>
      <c r="F8" s="94" t="s">
        <v>292</v>
      </c>
      <c r="G8" s="94" t="s">
        <v>292</v>
      </c>
      <c r="H8" s="94" t="s">
        <v>345</v>
      </c>
      <c r="I8" s="228" t="s">
        <v>1255</v>
      </c>
      <c r="J8" s="123">
        <v>18</v>
      </c>
      <c r="K8" s="123">
        <v>14</v>
      </c>
    </row>
    <row r="9" spans="1:11" ht="153">
      <c r="A9" s="103" t="s">
        <v>346</v>
      </c>
      <c r="B9" s="96" t="s">
        <v>339</v>
      </c>
      <c r="C9" s="96" t="s">
        <v>458</v>
      </c>
      <c r="D9" s="94" t="s">
        <v>215</v>
      </c>
      <c r="E9" s="94" t="s">
        <v>348</v>
      </c>
      <c r="F9" s="94" t="s">
        <v>292</v>
      </c>
      <c r="G9" s="94" t="s">
        <v>292</v>
      </c>
      <c r="H9" s="94" t="s">
        <v>349</v>
      </c>
      <c r="I9" s="228" t="s">
        <v>1257</v>
      </c>
      <c r="J9" s="123">
        <v>16</v>
      </c>
      <c r="K9" s="123">
        <v>14</v>
      </c>
    </row>
    <row r="10" spans="1:11" ht="273.75" customHeight="1">
      <c r="A10" s="103" t="s">
        <v>350</v>
      </c>
      <c r="B10" s="96" t="s">
        <v>339</v>
      </c>
      <c r="C10" s="96" t="s">
        <v>459</v>
      </c>
      <c r="D10" s="94" t="s">
        <v>215</v>
      </c>
      <c r="E10" s="334" t="s">
        <v>353</v>
      </c>
      <c r="F10" s="94" t="s">
        <v>292</v>
      </c>
      <c r="G10" s="94" t="s">
        <v>292</v>
      </c>
      <c r="H10" s="94" t="s">
        <v>352</v>
      </c>
      <c r="I10" s="244" t="s">
        <v>1258</v>
      </c>
      <c r="J10" s="123">
        <v>12</v>
      </c>
      <c r="K10" s="123">
        <v>12</v>
      </c>
    </row>
    <row r="11" spans="1:11" s="237" customFormat="1" ht="127.5">
      <c r="A11" s="235" t="s">
        <v>636</v>
      </c>
      <c r="B11" s="235" t="s">
        <v>637</v>
      </c>
      <c r="C11" s="241" t="s">
        <v>1238</v>
      </c>
      <c r="D11" s="236" t="s">
        <v>215</v>
      </c>
      <c r="E11" s="236" t="s">
        <v>638</v>
      </c>
      <c r="F11" s="236" t="s">
        <v>452</v>
      </c>
      <c r="G11" s="236" t="s">
        <v>403</v>
      </c>
      <c r="H11" s="236" t="s">
        <v>364</v>
      </c>
      <c r="I11" s="236" t="s">
        <v>1259</v>
      </c>
      <c r="J11" s="236">
        <v>49</v>
      </c>
      <c r="K11" s="236">
        <v>12</v>
      </c>
    </row>
    <row r="12" spans="1:11" ht="76.5">
      <c r="A12" s="103" t="s">
        <v>358</v>
      </c>
      <c r="B12" s="96" t="s">
        <v>359</v>
      </c>
      <c r="C12" s="96" t="s">
        <v>360</v>
      </c>
      <c r="D12" s="94" t="s">
        <v>215</v>
      </c>
      <c r="E12" s="102" t="s">
        <v>361</v>
      </c>
      <c r="F12" s="104" t="s">
        <v>447</v>
      </c>
      <c r="G12" s="94" t="s">
        <v>362</v>
      </c>
      <c r="H12" s="94" t="s">
        <v>363</v>
      </c>
      <c r="I12" s="105" t="s">
        <v>1260</v>
      </c>
      <c r="J12" s="123">
        <v>20</v>
      </c>
      <c r="K12" s="123">
        <v>19</v>
      </c>
    </row>
    <row r="13" spans="1:11" ht="102">
      <c r="A13" s="103" t="s">
        <v>365</v>
      </c>
      <c r="B13" s="96" t="s">
        <v>366</v>
      </c>
      <c r="C13" s="96" t="s">
        <v>460</v>
      </c>
      <c r="D13" s="94" t="s">
        <v>215</v>
      </c>
      <c r="E13" s="94" t="s">
        <v>368</v>
      </c>
      <c r="F13" s="94" t="s">
        <v>292</v>
      </c>
      <c r="G13" s="94" t="s">
        <v>292</v>
      </c>
      <c r="H13" s="94" t="s">
        <v>369</v>
      </c>
      <c r="I13" s="115" t="s">
        <v>1261</v>
      </c>
      <c r="J13" s="123">
        <v>30</v>
      </c>
      <c r="K13" s="123">
        <v>30</v>
      </c>
    </row>
    <row r="14" spans="1:11" ht="90">
      <c r="A14" s="103" t="s">
        <v>1272</v>
      </c>
      <c r="B14" s="97" t="s">
        <v>339</v>
      </c>
      <c r="C14" s="227" t="s">
        <v>341</v>
      </c>
      <c r="D14" s="228" t="s">
        <v>215</v>
      </c>
      <c r="E14" s="228" t="s">
        <v>348</v>
      </c>
      <c r="F14" s="228" t="s">
        <v>292</v>
      </c>
      <c r="G14" s="228" t="s">
        <v>292</v>
      </c>
      <c r="H14" s="228" t="s">
        <v>275</v>
      </c>
      <c r="I14" s="131" t="s">
        <v>1275</v>
      </c>
      <c r="J14" s="228">
        <v>3</v>
      </c>
      <c r="K14" s="228">
        <v>2</v>
      </c>
    </row>
    <row r="15" spans="1:11" ht="76.5">
      <c r="A15" s="103" t="s">
        <v>370</v>
      </c>
      <c r="B15" s="96" t="s">
        <v>371</v>
      </c>
      <c r="C15" s="96" t="s">
        <v>372</v>
      </c>
      <c r="D15" s="94" t="s">
        <v>215</v>
      </c>
      <c r="E15" s="94" t="s">
        <v>375</v>
      </c>
      <c r="F15" s="94" t="s">
        <v>373</v>
      </c>
      <c r="G15" s="94" t="s">
        <v>292</v>
      </c>
      <c r="H15" s="94" t="s">
        <v>374</v>
      </c>
      <c r="I15" s="229" t="s">
        <v>1262</v>
      </c>
      <c r="J15" s="123">
        <v>30</v>
      </c>
      <c r="K15" s="123">
        <v>28</v>
      </c>
    </row>
    <row r="16" spans="1:11" ht="178.5">
      <c r="A16" s="103" t="s">
        <v>376</v>
      </c>
      <c r="B16" s="96" t="s">
        <v>377</v>
      </c>
      <c r="C16" s="96" t="s">
        <v>461</v>
      </c>
      <c r="D16" s="94" t="s">
        <v>215</v>
      </c>
      <c r="E16" s="94" t="s">
        <v>379</v>
      </c>
      <c r="F16" s="102" t="s">
        <v>449</v>
      </c>
      <c r="G16" s="94" t="s">
        <v>362</v>
      </c>
      <c r="H16" s="94" t="s">
        <v>380</v>
      </c>
      <c r="I16" s="129" t="s">
        <v>1255</v>
      </c>
      <c r="J16" s="123">
        <v>33</v>
      </c>
      <c r="K16" s="123">
        <v>25</v>
      </c>
    </row>
    <row r="17" spans="1:11" ht="58.5" customHeight="1">
      <c r="A17" s="103" t="s">
        <v>381</v>
      </c>
      <c r="B17" s="96" t="s">
        <v>382</v>
      </c>
      <c r="C17" s="96" t="s">
        <v>383</v>
      </c>
      <c r="D17" s="94" t="s">
        <v>215</v>
      </c>
      <c r="E17" s="94" t="s">
        <v>384</v>
      </c>
      <c r="F17" s="94" t="s">
        <v>385</v>
      </c>
      <c r="G17" s="94" t="s">
        <v>216</v>
      </c>
      <c r="H17" s="94" t="s">
        <v>386</v>
      </c>
      <c r="I17" s="104" t="s">
        <v>387</v>
      </c>
      <c r="J17" s="123">
        <v>49</v>
      </c>
      <c r="K17" s="123">
        <v>39</v>
      </c>
    </row>
    <row r="18" spans="1:11" ht="102">
      <c r="A18" s="103" t="s">
        <v>388</v>
      </c>
      <c r="B18" s="96" t="s">
        <v>377</v>
      </c>
      <c r="C18" s="96" t="s">
        <v>462</v>
      </c>
      <c r="D18" s="94" t="s">
        <v>215</v>
      </c>
      <c r="E18" s="94" t="s">
        <v>379</v>
      </c>
      <c r="F18" s="102" t="s">
        <v>449</v>
      </c>
      <c r="G18" s="102" t="s">
        <v>445</v>
      </c>
      <c r="H18" s="94" t="s">
        <v>390</v>
      </c>
      <c r="I18" s="334" t="s">
        <v>1255</v>
      </c>
      <c r="J18" s="123">
        <v>49</v>
      </c>
      <c r="K18" s="123">
        <v>37</v>
      </c>
    </row>
    <row r="19" spans="1:11" ht="127.5">
      <c r="A19" s="103" t="s">
        <v>463</v>
      </c>
      <c r="B19" s="96" t="s">
        <v>411</v>
      </c>
      <c r="C19" s="96" t="s">
        <v>464</v>
      </c>
      <c r="D19" s="101" t="s">
        <v>215</v>
      </c>
      <c r="E19" s="101" t="s">
        <v>465</v>
      </c>
      <c r="F19" s="102" t="s">
        <v>448</v>
      </c>
      <c r="G19" s="102" t="s">
        <v>403</v>
      </c>
      <c r="H19" s="101" t="s">
        <v>466</v>
      </c>
      <c r="I19" s="228" t="s">
        <v>1276</v>
      </c>
      <c r="J19" s="101">
        <v>21</v>
      </c>
      <c r="K19" s="101">
        <v>20</v>
      </c>
    </row>
    <row r="20" spans="1:11" ht="191.25">
      <c r="A20" s="103" t="s">
        <v>391</v>
      </c>
      <c r="B20" s="333" t="s">
        <v>1253</v>
      </c>
      <c r="C20" s="96" t="s">
        <v>467</v>
      </c>
      <c r="D20" s="94" t="s">
        <v>215</v>
      </c>
      <c r="E20" s="101" t="s">
        <v>393</v>
      </c>
      <c r="F20" s="106" t="s">
        <v>450</v>
      </c>
      <c r="G20" s="94" t="s">
        <v>216</v>
      </c>
      <c r="H20" s="94" t="s">
        <v>394</v>
      </c>
      <c r="I20" s="244" t="s">
        <v>1263</v>
      </c>
      <c r="J20" s="123">
        <v>39</v>
      </c>
      <c r="K20" s="123">
        <v>29</v>
      </c>
    </row>
    <row r="21" spans="1:11" ht="97.5" customHeight="1">
      <c r="A21" s="103" t="s">
        <v>1241</v>
      </c>
      <c r="B21" s="227" t="s">
        <v>1242</v>
      </c>
      <c r="C21" s="240" t="s">
        <v>1149</v>
      </c>
      <c r="D21" s="228" t="s">
        <v>215</v>
      </c>
      <c r="E21" s="228" t="s">
        <v>1243</v>
      </c>
      <c r="F21" s="107" t="s">
        <v>633</v>
      </c>
      <c r="G21" s="102" t="s">
        <v>292</v>
      </c>
      <c r="H21" s="228" t="s">
        <v>1244</v>
      </c>
      <c r="I21" s="228" t="s">
        <v>1245</v>
      </c>
      <c r="J21" s="228">
        <v>14</v>
      </c>
      <c r="K21" s="228">
        <v>14</v>
      </c>
    </row>
    <row r="22" spans="1:11" ht="127.5">
      <c r="A22" s="103" t="s">
        <v>399</v>
      </c>
      <c r="B22" s="96" t="s">
        <v>400</v>
      </c>
      <c r="C22" s="240" t="s">
        <v>470</v>
      </c>
      <c r="D22" s="94" t="s">
        <v>215</v>
      </c>
      <c r="E22" s="101" t="s">
        <v>379</v>
      </c>
      <c r="F22" s="108" t="s">
        <v>449</v>
      </c>
      <c r="G22" s="94" t="s">
        <v>403</v>
      </c>
      <c r="H22" s="94" t="s">
        <v>404</v>
      </c>
      <c r="I22" s="129" t="s">
        <v>1255</v>
      </c>
      <c r="J22" s="123">
        <v>35</v>
      </c>
      <c r="K22" s="123">
        <v>31</v>
      </c>
    </row>
    <row r="23" spans="1:11" ht="84.75" customHeight="1">
      <c r="A23" s="103" t="s">
        <v>406</v>
      </c>
      <c r="B23" s="227" t="s">
        <v>377</v>
      </c>
      <c r="C23" s="240" t="s">
        <v>471</v>
      </c>
      <c r="D23" s="228" t="s">
        <v>215</v>
      </c>
      <c r="E23" s="228" t="s">
        <v>408</v>
      </c>
      <c r="F23" s="108" t="s">
        <v>449</v>
      </c>
      <c r="G23" s="228" t="s">
        <v>403</v>
      </c>
      <c r="H23" s="228" t="s">
        <v>409</v>
      </c>
      <c r="I23" s="228" t="s">
        <v>1265</v>
      </c>
      <c r="J23" s="228">
        <v>34</v>
      </c>
      <c r="K23" s="228">
        <v>31</v>
      </c>
    </row>
    <row r="24" spans="1:11" ht="63.75">
      <c r="A24" s="103" t="s">
        <v>472</v>
      </c>
      <c r="B24" s="96" t="s">
        <v>420</v>
      </c>
      <c r="C24" s="96" t="s">
        <v>293</v>
      </c>
      <c r="D24" s="94" t="s">
        <v>215</v>
      </c>
      <c r="E24" s="101" t="s">
        <v>473</v>
      </c>
      <c r="F24" s="108" t="s">
        <v>451</v>
      </c>
      <c r="G24" s="101" t="s">
        <v>216</v>
      </c>
      <c r="H24" s="101" t="s">
        <v>405</v>
      </c>
      <c r="I24" s="130" t="s">
        <v>1277</v>
      </c>
      <c r="J24" s="123">
        <v>46</v>
      </c>
      <c r="K24" s="123">
        <v>20</v>
      </c>
    </row>
    <row r="25" spans="1:11" ht="178.5">
      <c r="A25" s="103" t="s">
        <v>410</v>
      </c>
      <c r="B25" s="96" t="s">
        <v>411</v>
      </c>
      <c r="C25" s="96" t="s">
        <v>412</v>
      </c>
      <c r="D25" s="94" t="s">
        <v>215</v>
      </c>
      <c r="E25" s="94" t="s">
        <v>413</v>
      </c>
      <c r="F25" s="104" t="s">
        <v>452</v>
      </c>
      <c r="G25" s="94" t="s">
        <v>403</v>
      </c>
      <c r="H25" s="94" t="s">
        <v>414</v>
      </c>
      <c r="I25" s="228" t="s">
        <v>1278</v>
      </c>
      <c r="J25" s="123">
        <v>34</v>
      </c>
      <c r="K25" s="123">
        <v>34</v>
      </c>
    </row>
    <row r="26" spans="1:11" ht="51">
      <c r="A26" s="103" t="s">
        <v>1246</v>
      </c>
      <c r="B26" s="227" t="s">
        <v>1247</v>
      </c>
      <c r="C26" s="240" t="s">
        <v>1150</v>
      </c>
      <c r="D26" s="228" t="s">
        <v>215</v>
      </c>
      <c r="E26" s="228" t="s">
        <v>1248</v>
      </c>
      <c r="F26" s="229" t="s">
        <v>1249</v>
      </c>
      <c r="G26" s="229" t="s">
        <v>403</v>
      </c>
      <c r="H26" s="228" t="s">
        <v>1250</v>
      </c>
      <c r="I26" s="334" t="s">
        <v>1251</v>
      </c>
      <c r="J26" s="228">
        <v>42</v>
      </c>
      <c r="K26" s="228">
        <v>22</v>
      </c>
    </row>
    <row r="27" spans="1:11" ht="107.25" customHeight="1">
      <c r="A27" s="103" t="s">
        <v>415</v>
      </c>
      <c r="B27" s="96" t="s">
        <v>416</v>
      </c>
      <c r="C27" s="96" t="s">
        <v>475</v>
      </c>
      <c r="D27" s="94" t="s">
        <v>215</v>
      </c>
      <c r="E27" s="94" t="s">
        <v>348</v>
      </c>
      <c r="F27" s="94" t="s">
        <v>292</v>
      </c>
      <c r="G27" s="94" t="s">
        <v>292</v>
      </c>
      <c r="H27" s="94" t="s">
        <v>418</v>
      </c>
      <c r="I27" s="228" t="s">
        <v>1255</v>
      </c>
      <c r="J27" s="123">
        <v>17</v>
      </c>
      <c r="K27" s="123">
        <v>3</v>
      </c>
    </row>
    <row r="28" spans="1:11" ht="119.25" customHeight="1">
      <c r="A28" s="103" t="s">
        <v>423</v>
      </c>
      <c r="B28" s="96" t="s">
        <v>377</v>
      </c>
      <c r="C28" s="96" t="s">
        <v>476</v>
      </c>
      <c r="D28" s="94" t="s">
        <v>215</v>
      </c>
      <c r="E28" s="94" t="s">
        <v>425</v>
      </c>
      <c r="F28" s="108" t="s">
        <v>446</v>
      </c>
      <c r="G28" s="94" t="s">
        <v>292</v>
      </c>
      <c r="H28" s="94" t="s">
        <v>426</v>
      </c>
      <c r="I28" s="228" t="s">
        <v>1255</v>
      </c>
      <c r="J28" s="123">
        <v>35</v>
      </c>
      <c r="K28" s="123">
        <v>34</v>
      </c>
    </row>
    <row r="29" spans="1:11" ht="127.5">
      <c r="A29" s="103" t="s">
        <v>477</v>
      </c>
      <c r="B29" s="96" t="s">
        <v>354</v>
      </c>
      <c r="C29" s="96" t="s">
        <v>478</v>
      </c>
      <c r="D29" s="101" t="s">
        <v>215</v>
      </c>
      <c r="E29" s="101" t="s">
        <v>379</v>
      </c>
      <c r="F29" s="108" t="s">
        <v>449</v>
      </c>
      <c r="G29" s="101" t="s">
        <v>403</v>
      </c>
      <c r="H29" s="101" t="s">
        <v>479</v>
      </c>
      <c r="I29" s="115" t="s">
        <v>1279</v>
      </c>
      <c r="J29" s="123">
        <v>27</v>
      </c>
      <c r="K29" s="123">
        <v>22</v>
      </c>
    </row>
    <row r="30" spans="1:11" ht="83.25" customHeight="1">
      <c r="A30" s="103" t="s">
        <v>427</v>
      </c>
      <c r="B30" s="96" t="s">
        <v>359</v>
      </c>
      <c r="C30" s="96" t="s">
        <v>428</v>
      </c>
      <c r="D30" s="94" t="s">
        <v>215</v>
      </c>
      <c r="E30" s="94" t="s">
        <v>429</v>
      </c>
      <c r="F30" s="104" t="s">
        <v>447</v>
      </c>
      <c r="G30" s="94" t="s">
        <v>292</v>
      </c>
      <c r="H30" s="94" t="s">
        <v>430</v>
      </c>
      <c r="I30" s="228" t="s">
        <v>1267</v>
      </c>
      <c r="J30" s="123">
        <v>9</v>
      </c>
      <c r="K30" s="123">
        <v>9</v>
      </c>
    </row>
    <row r="31" spans="1:11" ht="89.25">
      <c r="A31" s="103" t="s">
        <v>431</v>
      </c>
      <c r="B31" s="96" t="s">
        <v>484</v>
      </c>
      <c r="C31" s="96" t="s">
        <v>433</v>
      </c>
      <c r="D31" s="94" t="s">
        <v>215</v>
      </c>
      <c r="E31" s="94" t="s">
        <v>434</v>
      </c>
      <c r="F31" s="94" t="s">
        <v>292</v>
      </c>
      <c r="G31" s="94" t="s">
        <v>292</v>
      </c>
      <c r="H31" s="94" t="s">
        <v>435</v>
      </c>
      <c r="I31" s="228" t="s">
        <v>1268</v>
      </c>
      <c r="J31" s="123">
        <v>31</v>
      </c>
      <c r="K31" s="123">
        <v>3</v>
      </c>
    </row>
    <row r="32" spans="1:11" ht="130.5" customHeight="1">
      <c r="A32" s="103" t="s">
        <v>436</v>
      </c>
      <c r="B32" s="96" t="s">
        <v>339</v>
      </c>
      <c r="C32" s="227" t="s">
        <v>1273</v>
      </c>
      <c r="D32" s="94" t="s">
        <v>215</v>
      </c>
      <c r="E32" s="94" t="s">
        <v>437</v>
      </c>
      <c r="F32" s="94" t="s">
        <v>292</v>
      </c>
      <c r="G32" s="94" t="s">
        <v>292</v>
      </c>
      <c r="H32" s="94" t="s">
        <v>438</v>
      </c>
      <c r="I32" s="228" t="s">
        <v>1255</v>
      </c>
      <c r="J32" s="123">
        <v>23</v>
      </c>
      <c r="K32" s="123">
        <v>17</v>
      </c>
    </row>
    <row r="33" spans="1:11" ht="108.75" customHeight="1">
      <c r="A33" s="103" t="s">
        <v>480</v>
      </c>
      <c r="B33" s="96" t="s">
        <v>366</v>
      </c>
      <c r="C33" s="96" t="s">
        <v>407</v>
      </c>
      <c r="D33" s="101" t="s">
        <v>215</v>
      </c>
      <c r="E33" s="101" t="s">
        <v>481</v>
      </c>
      <c r="F33" s="101" t="s">
        <v>292</v>
      </c>
      <c r="G33" s="101" t="s">
        <v>292</v>
      </c>
      <c r="H33" s="101" t="s">
        <v>482</v>
      </c>
      <c r="I33" s="228" t="s">
        <v>1255</v>
      </c>
      <c r="J33" s="101">
        <v>4</v>
      </c>
      <c r="K33" s="101">
        <v>3</v>
      </c>
    </row>
    <row r="34" spans="1:11" ht="89.25">
      <c r="A34" s="103" t="s">
        <v>483</v>
      </c>
      <c r="B34" s="96" t="s">
        <v>485</v>
      </c>
      <c r="C34" s="96" t="s">
        <v>486</v>
      </c>
      <c r="D34" s="101" t="s">
        <v>215</v>
      </c>
      <c r="E34" s="101" t="s">
        <v>487</v>
      </c>
      <c r="F34" s="102" t="s">
        <v>452</v>
      </c>
      <c r="G34" s="101" t="s">
        <v>403</v>
      </c>
      <c r="H34" s="101" t="s">
        <v>488</v>
      </c>
      <c r="I34" s="228" t="s">
        <v>1280</v>
      </c>
      <c r="J34" s="123">
        <v>40</v>
      </c>
      <c r="K34" s="123">
        <v>15</v>
      </c>
    </row>
    <row r="35" spans="1:11" ht="109.5" customHeight="1">
      <c r="A35" s="103" t="s">
        <v>439</v>
      </c>
      <c r="B35" s="247" t="s">
        <v>400</v>
      </c>
      <c r="C35" s="227" t="s">
        <v>1274</v>
      </c>
      <c r="D35" s="94" t="s">
        <v>215</v>
      </c>
      <c r="E35" s="94" t="s">
        <v>356</v>
      </c>
      <c r="F35" s="107" t="s">
        <v>449</v>
      </c>
      <c r="G35" s="94" t="s">
        <v>362</v>
      </c>
      <c r="H35" s="101" t="s">
        <v>357</v>
      </c>
      <c r="I35" s="334" t="s">
        <v>1255</v>
      </c>
      <c r="J35" s="123">
        <v>45</v>
      </c>
      <c r="K35" s="123">
        <v>25</v>
      </c>
    </row>
    <row r="36" spans="1:11" ht="132.75" customHeight="1">
      <c r="A36" s="103" t="s">
        <v>443</v>
      </c>
      <c r="B36" s="96" t="s">
        <v>444</v>
      </c>
      <c r="C36" s="96" t="s">
        <v>490</v>
      </c>
      <c r="D36" s="94" t="s">
        <v>215</v>
      </c>
      <c r="E36" s="94" t="s">
        <v>356</v>
      </c>
      <c r="F36" s="94" t="s">
        <v>292</v>
      </c>
      <c r="G36" s="94" t="s">
        <v>292</v>
      </c>
      <c r="H36" s="94" t="s">
        <v>357</v>
      </c>
      <c r="I36" s="131" t="s">
        <v>1270</v>
      </c>
      <c r="J36" s="123">
        <v>29</v>
      </c>
      <c r="K36" s="123">
        <v>26</v>
      </c>
    </row>
    <row r="37" spans="1:11" ht="102">
      <c r="A37" s="103" t="s">
        <v>217</v>
      </c>
      <c r="B37" s="96" t="s">
        <v>218</v>
      </c>
      <c r="C37" s="96" t="s">
        <v>221</v>
      </c>
      <c r="D37" s="94" t="s">
        <v>215</v>
      </c>
      <c r="E37" s="94" t="s">
        <v>219</v>
      </c>
      <c r="F37" s="94" t="s">
        <v>220</v>
      </c>
      <c r="G37" s="94" t="s">
        <v>216</v>
      </c>
      <c r="H37" s="94" t="s">
        <v>221</v>
      </c>
      <c r="I37" s="228" t="s">
        <v>1271</v>
      </c>
      <c r="J37" s="94">
        <v>41</v>
      </c>
      <c r="K37" s="94">
        <v>41</v>
      </c>
    </row>
    <row r="38" spans="1:11">
      <c r="A38"/>
    </row>
    <row r="39" spans="1:11">
      <c r="A39"/>
    </row>
    <row r="40" spans="1:11" ht="15.75">
      <c r="A40"/>
      <c r="B40" s="337" t="s">
        <v>1527</v>
      </c>
      <c r="C40" s="337"/>
      <c r="D40" s="337"/>
      <c r="E40" s="338"/>
      <c r="F40" s="338" t="s">
        <v>1528</v>
      </c>
    </row>
    <row r="41" spans="1:11">
      <c r="A41"/>
    </row>
    <row r="42" spans="1:11" ht="47.25" customHeight="1">
      <c r="A42"/>
    </row>
    <row r="43" spans="1:11" ht="16.5" customHeight="1">
      <c r="A43"/>
    </row>
    <row r="44" spans="1:11">
      <c r="A44"/>
    </row>
    <row r="45" spans="1:11">
      <c r="A45"/>
    </row>
    <row r="46" spans="1:11">
      <c r="A46"/>
    </row>
    <row r="47" spans="1:11">
      <c r="A47"/>
    </row>
    <row r="48" spans="1:11" ht="47.25" customHeight="1">
      <c r="A48"/>
    </row>
    <row r="49" spans="1:1" ht="24.75" customHeight="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sheetData>
  <mergeCells count="6">
    <mergeCell ref="A5:J5"/>
    <mergeCell ref="D1:E1"/>
    <mergeCell ref="J1:K1"/>
    <mergeCell ref="A2:J2"/>
    <mergeCell ref="A3:J3"/>
    <mergeCell ref="A4:J4"/>
  </mergeCells>
  <pageMargins left="0.7" right="0.7" top="0.75" bottom="0.75" header="0.3" footer="0.3"/>
  <pageSetup paperSize="9" scale="52" orientation="portrait" r:id="rId1"/>
  <drawing r:id="rId2"/>
</worksheet>
</file>

<file path=xl/worksheets/sheet17.xml><?xml version="1.0" encoding="utf-8"?>
<worksheet xmlns="http://schemas.openxmlformats.org/spreadsheetml/2006/main" xmlns:r="http://schemas.openxmlformats.org/officeDocument/2006/relationships">
  <sheetPr>
    <tabColor theme="5" tint="0.59999389629810485"/>
  </sheetPr>
  <dimension ref="A1:K72"/>
  <sheetViews>
    <sheetView topLeftCell="A43" zoomScale="70" zoomScaleNormal="70" workbookViewId="0">
      <selection activeCell="D48" sqref="D48"/>
    </sheetView>
  </sheetViews>
  <sheetFormatPr defaultRowHeight="15"/>
  <cols>
    <col min="1" max="1" width="14.42578125" style="8" customWidth="1"/>
    <col min="2" max="2" width="17.85546875" customWidth="1"/>
    <col min="3" max="3" width="18.28515625" bestFit="1" customWidth="1"/>
    <col min="4" max="4" width="11.140625" customWidth="1"/>
    <col min="5" max="5" width="15.42578125" bestFit="1" customWidth="1"/>
    <col min="6" max="6" width="15.42578125" customWidth="1"/>
    <col min="7" max="7" width="11.5703125" customWidth="1"/>
    <col min="8" max="8" width="19.28515625" bestFit="1" customWidth="1"/>
    <col min="9" max="9" width="25.7109375" customWidth="1"/>
    <col min="10" max="10" width="7.7109375" customWidth="1"/>
    <col min="11" max="11" width="8.7109375" customWidth="1"/>
  </cols>
  <sheetData>
    <row r="1" spans="1:11">
      <c r="A1" s="100"/>
      <c r="B1" s="100"/>
      <c r="C1" s="100"/>
      <c r="D1" s="527"/>
      <c r="E1" s="528"/>
      <c r="F1" s="30"/>
      <c r="J1" s="375" t="s">
        <v>73</v>
      </c>
      <c r="K1" s="375"/>
    </row>
    <row r="2" spans="1:11">
      <c r="A2" s="373" t="s">
        <v>155</v>
      </c>
      <c r="B2" s="373"/>
      <c r="C2" s="373"/>
      <c r="D2" s="373"/>
      <c r="E2" s="373"/>
      <c r="F2" s="373"/>
      <c r="G2" s="373"/>
      <c r="H2" s="373"/>
      <c r="I2" s="373"/>
      <c r="J2" s="373"/>
    </row>
    <row r="3" spans="1:11">
      <c r="A3" s="373" t="s">
        <v>1134</v>
      </c>
      <c r="B3" s="373"/>
      <c r="C3" s="373"/>
      <c r="D3" s="373"/>
      <c r="E3" s="373"/>
      <c r="F3" s="373"/>
      <c r="G3" s="373"/>
      <c r="H3" s="373"/>
      <c r="I3" s="373"/>
      <c r="J3" s="373"/>
    </row>
    <row r="4" spans="1:11">
      <c r="A4" s="467" t="s">
        <v>1</v>
      </c>
      <c r="B4" s="467"/>
      <c r="C4" s="467"/>
      <c r="D4" s="467"/>
      <c r="E4" s="467"/>
      <c r="F4" s="467"/>
      <c r="G4" s="467"/>
      <c r="H4" s="467"/>
      <c r="I4" s="467"/>
      <c r="J4" s="467"/>
    </row>
    <row r="5" spans="1:11" ht="28.5" customHeight="1">
      <c r="A5" s="373" t="s">
        <v>524</v>
      </c>
      <c r="B5" s="373"/>
      <c r="C5" s="373"/>
      <c r="D5" s="373"/>
      <c r="E5" s="373"/>
      <c r="F5" s="373"/>
      <c r="G5" s="373"/>
      <c r="H5" s="373"/>
      <c r="I5" s="373"/>
      <c r="J5" s="373"/>
      <c r="K5" s="95"/>
    </row>
    <row r="6" spans="1:11" ht="63.75">
      <c r="A6" s="98" t="s">
        <v>207</v>
      </c>
      <c r="B6" s="98" t="s">
        <v>75</v>
      </c>
      <c r="C6" s="98" t="s">
        <v>76</v>
      </c>
      <c r="D6" s="98" t="s">
        <v>183</v>
      </c>
      <c r="E6" s="98" t="s">
        <v>208</v>
      </c>
      <c r="F6" s="98" t="s">
        <v>209</v>
      </c>
      <c r="G6" s="98" t="s">
        <v>210</v>
      </c>
      <c r="H6" s="98" t="s">
        <v>211</v>
      </c>
      <c r="I6" s="98" t="s">
        <v>212</v>
      </c>
      <c r="J6" s="98" t="s">
        <v>213</v>
      </c>
      <c r="K6" s="98" t="s">
        <v>214</v>
      </c>
    </row>
    <row r="7" spans="1:11" ht="63.75">
      <c r="A7" s="103" t="s">
        <v>518</v>
      </c>
      <c r="B7" s="96" t="s">
        <v>519</v>
      </c>
      <c r="C7" s="96" t="s">
        <v>520</v>
      </c>
      <c r="D7" s="101" t="s">
        <v>215</v>
      </c>
      <c r="E7" s="101" t="s">
        <v>521</v>
      </c>
      <c r="F7" s="108" t="s">
        <v>451</v>
      </c>
      <c r="G7" s="101" t="s">
        <v>216</v>
      </c>
      <c r="H7" s="101" t="s">
        <v>522</v>
      </c>
      <c r="I7" s="115" t="s">
        <v>523</v>
      </c>
      <c r="J7" s="123">
        <v>46</v>
      </c>
      <c r="K7" s="123">
        <v>11</v>
      </c>
    </row>
    <row r="8" spans="1:11" ht="102">
      <c r="A8" s="103" t="s">
        <v>454</v>
      </c>
      <c r="B8" s="96" t="s">
        <v>377</v>
      </c>
      <c r="C8" s="96" t="s">
        <v>493</v>
      </c>
      <c r="D8" s="101" t="s">
        <v>215</v>
      </c>
      <c r="E8" s="101" t="s">
        <v>456</v>
      </c>
      <c r="F8" s="108" t="s">
        <v>446</v>
      </c>
      <c r="G8" s="101" t="s">
        <v>292</v>
      </c>
      <c r="H8" s="101" t="s">
        <v>398</v>
      </c>
      <c r="I8" s="232" t="s">
        <v>1255</v>
      </c>
      <c r="J8" s="123">
        <v>44</v>
      </c>
      <c r="K8" s="123">
        <v>32</v>
      </c>
    </row>
    <row r="9" spans="1:11" ht="76.5">
      <c r="A9" s="103" t="s">
        <v>525</v>
      </c>
      <c r="B9" s="96" t="s">
        <v>541</v>
      </c>
      <c r="C9" s="96" t="s">
        <v>526</v>
      </c>
      <c r="D9" s="101" t="s">
        <v>215</v>
      </c>
      <c r="E9" s="101" t="s">
        <v>527</v>
      </c>
      <c r="F9" s="101" t="s">
        <v>292</v>
      </c>
      <c r="G9" s="101" t="s">
        <v>292</v>
      </c>
      <c r="H9" s="101" t="s">
        <v>351</v>
      </c>
      <c r="I9" s="116" t="s">
        <v>1285</v>
      </c>
      <c r="J9" s="101">
        <v>15</v>
      </c>
      <c r="K9" s="101">
        <v>15</v>
      </c>
    </row>
    <row r="10" spans="1:11" ht="102">
      <c r="A10" s="103" t="s">
        <v>528</v>
      </c>
      <c r="B10" s="96" t="s">
        <v>377</v>
      </c>
      <c r="C10" s="96" t="s">
        <v>529</v>
      </c>
      <c r="D10" s="101" t="s">
        <v>215</v>
      </c>
      <c r="E10" s="101" t="s">
        <v>379</v>
      </c>
      <c r="F10" s="108" t="s">
        <v>449</v>
      </c>
      <c r="G10" s="101" t="s">
        <v>403</v>
      </c>
      <c r="H10" s="101" t="s">
        <v>530</v>
      </c>
      <c r="I10" s="132" t="s">
        <v>1255</v>
      </c>
      <c r="J10" s="123">
        <v>34</v>
      </c>
      <c r="K10" s="123">
        <v>17</v>
      </c>
    </row>
    <row r="11" spans="1:11" ht="153">
      <c r="A11" s="103" t="s">
        <v>346</v>
      </c>
      <c r="B11" s="96" t="s">
        <v>339</v>
      </c>
      <c r="C11" s="247" t="s">
        <v>531</v>
      </c>
      <c r="D11" s="101" t="s">
        <v>215</v>
      </c>
      <c r="E11" s="101" t="s">
        <v>348</v>
      </c>
      <c r="F11" s="101" t="s">
        <v>292</v>
      </c>
      <c r="G11" s="101" t="s">
        <v>292</v>
      </c>
      <c r="H11" s="101" t="s">
        <v>349</v>
      </c>
      <c r="I11" s="232" t="s">
        <v>1257</v>
      </c>
      <c r="J11" s="101">
        <v>16</v>
      </c>
      <c r="K11" s="101">
        <v>14</v>
      </c>
    </row>
    <row r="12" spans="1:11" ht="127.5">
      <c r="A12" s="235" t="s">
        <v>636</v>
      </c>
      <c r="B12" s="235" t="s">
        <v>637</v>
      </c>
      <c r="C12" s="241" t="s">
        <v>1238</v>
      </c>
      <c r="D12" s="236" t="s">
        <v>215</v>
      </c>
      <c r="E12" s="236" t="s">
        <v>638</v>
      </c>
      <c r="F12" s="236" t="s">
        <v>452</v>
      </c>
      <c r="G12" s="236" t="s">
        <v>403</v>
      </c>
      <c r="H12" s="236" t="s">
        <v>364</v>
      </c>
      <c r="I12" s="236" t="s">
        <v>1259</v>
      </c>
      <c r="J12" s="236">
        <v>49</v>
      </c>
      <c r="K12" s="236">
        <v>12</v>
      </c>
    </row>
    <row r="13" spans="1:11" ht="76.5">
      <c r="A13" s="103" t="s">
        <v>358</v>
      </c>
      <c r="B13" s="96" t="s">
        <v>359</v>
      </c>
      <c r="C13" s="96" t="s">
        <v>360</v>
      </c>
      <c r="D13" s="101" t="s">
        <v>215</v>
      </c>
      <c r="E13" s="102" t="s">
        <v>361</v>
      </c>
      <c r="F13" s="104" t="s">
        <v>447</v>
      </c>
      <c r="G13" s="101" t="s">
        <v>362</v>
      </c>
      <c r="H13" s="101" t="s">
        <v>363</v>
      </c>
      <c r="I13" s="105" t="s">
        <v>1286</v>
      </c>
      <c r="J13" s="101">
        <v>20</v>
      </c>
      <c r="K13" s="101">
        <v>19</v>
      </c>
    </row>
    <row r="14" spans="1:11" ht="102">
      <c r="A14" s="103" t="s">
        <v>497</v>
      </c>
      <c r="B14" s="230" t="s">
        <v>400</v>
      </c>
      <c r="C14" s="96" t="s">
        <v>532</v>
      </c>
      <c r="D14" s="101" t="s">
        <v>215</v>
      </c>
      <c r="E14" s="102" t="s">
        <v>348</v>
      </c>
      <c r="F14" s="102" t="s">
        <v>446</v>
      </c>
      <c r="G14" s="101" t="s">
        <v>362</v>
      </c>
      <c r="H14" s="101" t="s">
        <v>499</v>
      </c>
      <c r="I14" s="130" t="s">
        <v>1255</v>
      </c>
      <c r="J14" s="123">
        <v>13</v>
      </c>
      <c r="K14" s="123">
        <v>11</v>
      </c>
    </row>
    <row r="15" spans="1:11" ht="102">
      <c r="A15" s="103" t="s">
        <v>365</v>
      </c>
      <c r="B15" s="96" t="s">
        <v>366</v>
      </c>
      <c r="C15" s="96" t="s">
        <v>533</v>
      </c>
      <c r="D15" s="101" t="s">
        <v>215</v>
      </c>
      <c r="E15" s="101" t="s">
        <v>368</v>
      </c>
      <c r="F15" s="101" t="s">
        <v>292</v>
      </c>
      <c r="G15" s="101" t="s">
        <v>292</v>
      </c>
      <c r="H15" s="101" t="s">
        <v>369</v>
      </c>
      <c r="I15" s="115" t="s">
        <v>1261</v>
      </c>
      <c r="J15" s="123">
        <v>30</v>
      </c>
      <c r="K15" s="123">
        <v>30</v>
      </c>
    </row>
    <row r="16" spans="1:11" ht="140.25">
      <c r="A16" s="103" t="s">
        <v>534</v>
      </c>
      <c r="B16" s="96" t="s">
        <v>535</v>
      </c>
      <c r="C16" s="96" t="s">
        <v>536</v>
      </c>
      <c r="D16" s="101" t="s">
        <v>215</v>
      </c>
      <c r="E16" s="101" t="s">
        <v>537</v>
      </c>
      <c r="F16" s="108" t="s">
        <v>449</v>
      </c>
      <c r="G16" s="101" t="s">
        <v>445</v>
      </c>
      <c r="H16" s="101" t="s">
        <v>538</v>
      </c>
      <c r="I16" s="114" t="s">
        <v>539</v>
      </c>
      <c r="J16" s="123">
        <v>31</v>
      </c>
      <c r="K16" s="123">
        <v>12</v>
      </c>
    </row>
    <row r="17" spans="1:11" ht="127.5">
      <c r="A17" s="103" t="s">
        <v>540</v>
      </c>
      <c r="B17" s="96" t="s">
        <v>542</v>
      </c>
      <c r="C17" s="96" t="s">
        <v>543</v>
      </c>
      <c r="D17" s="101" t="s">
        <v>215</v>
      </c>
      <c r="E17" s="101" t="s">
        <v>544</v>
      </c>
      <c r="F17" s="102" t="s">
        <v>446</v>
      </c>
      <c r="G17" s="101" t="s">
        <v>362</v>
      </c>
      <c r="H17" s="101" t="s">
        <v>545</v>
      </c>
      <c r="I17" s="232" t="s">
        <v>1269</v>
      </c>
      <c r="J17" s="123">
        <v>13</v>
      </c>
      <c r="K17" s="123">
        <v>13</v>
      </c>
    </row>
    <row r="18" spans="1:11" ht="102">
      <c r="A18" s="103" t="s">
        <v>376</v>
      </c>
      <c r="B18" s="96" t="s">
        <v>377</v>
      </c>
      <c r="C18" s="230" t="s">
        <v>1283</v>
      </c>
      <c r="D18" s="101" t="s">
        <v>215</v>
      </c>
      <c r="E18" s="101" t="s">
        <v>379</v>
      </c>
      <c r="F18" s="108" t="s">
        <v>449</v>
      </c>
      <c r="G18" s="101" t="s">
        <v>362</v>
      </c>
      <c r="H18" s="101" t="s">
        <v>380</v>
      </c>
      <c r="I18" s="133" t="s">
        <v>1255</v>
      </c>
      <c r="J18" s="123">
        <v>33</v>
      </c>
      <c r="K18" s="123">
        <v>25</v>
      </c>
    </row>
    <row r="19" spans="1:11" ht="76.5">
      <c r="A19" s="103" t="s">
        <v>546</v>
      </c>
      <c r="B19" s="96" t="s">
        <v>535</v>
      </c>
      <c r="C19" s="96" t="s">
        <v>547</v>
      </c>
      <c r="D19" s="101" t="s">
        <v>215</v>
      </c>
      <c r="E19" s="101" t="s">
        <v>548</v>
      </c>
      <c r="F19" s="108" t="s">
        <v>449</v>
      </c>
      <c r="G19" s="101" t="s">
        <v>550</v>
      </c>
      <c r="H19" s="101" t="s">
        <v>549</v>
      </c>
      <c r="I19" s="104" t="s">
        <v>292</v>
      </c>
      <c r="J19" s="101">
        <v>33</v>
      </c>
      <c r="K19" s="101">
        <v>21</v>
      </c>
    </row>
    <row r="20" spans="1:11" ht="102">
      <c r="A20" s="103" t="s">
        <v>551</v>
      </c>
      <c r="B20" s="96" t="s">
        <v>401</v>
      </c>
      <c r="C20" s="96" t="s">
        <v>552</v>
      </c>
      <c r="D20" s="101" t="s">
        <v>215</v>
      </c>
      <c r="E20" s="334" t="s">
        <v>553</v>
      </c>
      <c r="F20" s="106" t="s">
        <v>450</v>
      </c>
      <c r="G20" s="101" t="s">
        <v>216</v>
      </c>
      <c r="H20" s="101" t="s">
        <v>554</v>
      </c>
      <c r="I20" s="115" t="s">
        <v>1255</v>
      </c>
      <c r="J20" s="123">
        <v>54</v>
      </c>
      <c r="K20" s="123">
        <v>43</v>
      </c>
    </row>
    <row r="21" spans="1:11" ht="127.5">
      <c r="A21" s="103" t="s">
        <v>463</v>
      </c>
      <c r="B21" s="96" t="s">
        <v>411</v>
      </c>
      <c r="C21" s="96" t="s">
        <v>555</v>
      </c>
      <c r="D21" s="101" t="s">
        <v>215</v>
      </c>
      <c r="E21" s="101" t="s">
        <v>465</v>
      </c>
      <c r="F21" s="102" t="s">
        <v>448</v>
      </c>
      <c r="G21" s="102" t="s">
        <v>403</v>
      </c>
      <c r="H21" s="101" t="s">
        <v>466</v>
      </c>
      <c r="I21" s="232" t="s">
        <v>1276</v>
      </c>
      <c r="J21" s="101">
        <v>21</v>
      </c>
      <c r="K21" s="101">
        <v>20</v>
      </c>
    </row>
    <row r="22" spans="1:11" ht="102">
      <c r="A22" s="103" t="s">
        <v>556</v>
      </c>
      <c r="B22" s="96" t="s">
        <v>557</v>
      </c>
      <c r="C22" s="96" t="s">
        <v>558</v>
      </c>
      <c r="D22" s="101" t="s">
        <v>215</v>
      </c>
      <c r="E22" s="101" t="s">
        <v>559</v>
      </c>
      <c r="F22" s="102" t="s">
        <v>292</v>
      </c>
      <c r="G22" s="102" t="s">
        <v>292</v>
      </c>
      <c r="H22" s="101" t="s">
        <v>405</v>
      </c>
      <c r="I22" s="123" t="s">
        <v>292</v>
      </c>
      <c r="J22" s="123">
        <v>7</v>
      </c>
      <c r="K22" s="123">
        <v>6</v>
      </c>
    </row>
    <row r="23" spans="1:11" ht="102">
      <c r="A23" s="103" t="s">
        <v>560</v>
      </c>
      <c r="B23" s="96" t="s">
        <v>377</v>
      </c>
      <c r="C23" s="96" t="s">
        <v>561</v>
      </c>
      <c r="D23" s="101" t="s">
        <v>215</v>
      </c>
      <c r="E23" s="101" t="s">
        <v>348</v>
      </c>
      <c r="F23" s="102" t="s">
        <v>446</v>
      </c>
      <c r="G23" s="101" t="s">
        <v>362</v>
      </c>
      <c r="H23" s="101" t="s">
        <v>562</v>
      </c>
      <c r="I23" s="232" t="s">
        <v>1255</v>
      </c>
      <c r="J23" s="123">
        <v>24</v>
      </c>
      <c r="K23" s="123">
        <v>14</v>
      </c>
    </row>
    <row r="24" spans="1:11" s="237" customFormat="1" ht="191.25">
      <c r="A24" s="103" t="s">
        <v>391</v>
      </c>
      <c r="B24" s="230" t="s">
        <v>1253</v>
      </c>
      <c r="C24" s="96" t="s">
        <v>563</v>
      </c>
      <c r="D24" s="101" t="s">
        <v>215</v>
      </c>
      <c r="E24" s="101" t="s">
        <v>393</v>
      </c>
      <c r="F24" s="106" t="s">
        <v>450</v>
      </c>
      <c r="G24" s="101" t="s">
        <v>216</v>
      </c>
      <c r="H24" s="101" t="s">
        <v>394</v>
      </c>
      <c r="I24" s="244" t="s">
        <v>1263</v>
      </c>
      <c r="J24" s="123">
        <v>39</v>
      </c>
      <c r="K24" s="123">
        <v>29</v>
      </c>
    </row>
    <row r="25" spans="1:11" ht="89.25">
      <c r="A25" s="235" t="s">
        <v>395</v>
      </c>
      <c r="B25" s="245" t="s">
        <v>401</v>
      </c>
      <c r="C25" s="245" t="s">
        <v>564</v>
      </c>
      <c r="D25" s="236" t="s">
        <v>215</v>
      </c>
      <c r="E25" s="236" t="s">
        <v>397</v>
      </c>
      <c r="F25" s="246" t="s">
        <v>451</v>
      </c>
      <c r="G25" s="236" t="s">
        <v>216</v>
      </c>
      <c r="H25" s="236" t="s">
        <v>398</v>
      </c>
      <c r="I25" s="236" t="s">
        <v>1264</v>
      </c>
      <c r="J25" s="236">
        <v>39</v>
      </c>
      <c r="K25" s="236">
        <v>24</v>
      </c>
    </row>
    <row r="26" spans="1:11" ht="89.25">
      <c r="A26" s="103" t="s">
        <v>1241</v>
      </c>
      <c r="B26" s="227" t="s">
        <v>1242</v>
      </c>
      <c r="C26" s="240" t="s">
        <v>1149</v>
      </c>
      <c r="D26" s="228" t="s">
        <v>215</v>
      </c>
      <c r="E26" s="228" t="s">
        <v>1243</v>
      </c>
      <c r="F26" s="107" t="s">
        <v>633</v>
      </c>
      <c r="G26" s="102" t="s">
        <v>292</v>
      </c>
      <c r="H26" s="228" t="s">
        <v>1244</v>
      </c>
      <c r="I26" s="228" t="s">
        <v>1245</v>
      </c>
      <c r="J26" s="228">
        <v>14</v>
      </c>
      <c r="K26" s="228">
        <v>14</v>
      </c>
    </row>
    <row r="27" spans="1:11" ht="102">
      <c r="A27" s="103" t="s">
        <v>399</v>
      </c>
      <c r="B27" s="96" t="s">
        <v>400</v>
      </c>
      <c r="C27" s="230" t="s">
        <v>566</v>
      </c>
      <c r="D27" s="101" t="s">
        <v>215</v>
      </c>
      <c r="E27" s="101" t="s">
        <v>379</v>
      </c>
      <c r="F27" s="108" t="s">
        <v>449</v>
      </c>
      <c r="G27" s="101" t="s">
        <v>403</v>
      </c>
      <c r="H27" s="101" t="s">
        <v>404</v>
      </c>
      <c r="I27" s="133" t="s">
        <v>1255</v>
      </c>
      <c r="J27" s="123">
        <v>35</v>
      </c>
      <c r="K27" s="123">
        <v>31</v>
      </c>
    </row>
    <row r="28" spans="1:11" ht="76.5">
      <c r="A28" s="103" t="s">
        <v>406</v>
      </c>
      <c r="B28" s="230" t="s">
        <v>377</v>
      </c>
      <c r="C28" s="240" t="s">
        <v>567</v>
      </c>
      <c r="D28" s="232" t="s">
        <v>215</v>
      </c>
      <c r="E28" s="232" t="s">
        <v>408</v>
      </c>
      <c r="F28" s="108" t="s">
        <v>449</v>
      </c>
      <c r="G28" s="232" t="s">
        <v>403</v>
      </c>
      <c r="H28" s="232" t="s">
        <v>409</v>
      </c>
      <c r="I28" s="232" t="s">
        <v>1265</v>
      </c>
      <c r="J28" s="232">
        <v>34</v>
      </c>
      <c r="K28" s="232">
        <v>31</v>
      </c>
    </row>
    <row r="29" spans="1:11" ht="63.75">
      <c r="A29" s="103" t="s">
        <v>472</v>
      </c>
      <c r="B29" s="96" t="s">
        <v>420</v>
      </c>
      <c r="C29" s="96" t="s">
        <v>474</v>
      </c>
      <c r="D29" s="101" t="s">
        <v>215</v>
      </c>
      <c r="E29" s="101" t="s">
        <v>473</v>
      </c>
      <c r="F29" s="108" t="s">
        <v>451</v>
      </c>
      <c r="G29" s="101" t="s">
        <v>216</v>
      </c>
      <c r="H29" s="101" t="s">
        <v>405</v>
      </c>
      <c r="I29" s="130" t="s">
        <v>1277</v>
      </c>
      <c r="J29" s="123">
        <v>46</v>
      </c>
      <c r="K29" s="123">
        <v>20</v>
      </c>
    </row>
    <row r="30" spans="1:11" ht="174" customHeight="1">
      <c r="A30" s="103" t="s">
        <v>410</v>
      </c>
      <c r="B30" s="96" t="s">
        <v>411</v>
      </c>
      <c r="C30" s="96" t="s">
        <v>568</v>
      </c>
      <c r="D30" s="101" t="s">
        <v>215</v>
      </c>
      <c r="E30" s="101" t="s">
        <v>413</v>
      </c>
      <c r="F30" s="104" t="s">
        <v>452</v>
      </c>
      <c r="G30" s="101" t="s">
        <v>403</v>
      </c>
      <c r="H30" s="101" t="s">
        <v>414</v>
      </c>
      <c r="I30" s="232" t="s">
        <v>1278</v>
      </c>
      <c r="J30" s="123">
        <v>34</v>
      </c>
      <c r="K30" s="123">
        <v>34</v>
      </c>
    </row>
    <row r="31" spans="1:11" ht="51">
      <c r="A31" s="103" t="s">
        <v>1246</v>
      </c>
      <c r="B31" s="227" t="s">
        <v>1247</v>
      </c>
      <c r="C31" s="240" t="s">
        <v>1150</v>
      </c>
      <c r="D31" s="228" t="s">
        <v>215</v>
      </c>
      <c r="E31" s="228" t="s">
        <v>1248</v>
      </c>
      <c r="F31" s="229" t="s">
        <v>1249</v>
      </c>
      <c r="G31" s="229" t="s">
        <v>403</v>
      </c>
      <c r="H31" s="228" t="s">
        <v>1250</v>
      </c>
      <c r="I31" s="228" t="s">
        <v>1251</v>
      </c>
      <c r="J31" s="228">
        <v>42</v>
      </c>
      <c r="K31" s="228">
        <v>22</v>
      </c>
    </row>
    <row r="32" spans="1:11" ht="102">
      <c r="A32" s="103" t="s">
        <v>415</v>
      </c>
      <c r="B32" s="96" t="s">
        <v>416</v>
      </c>
      <c r="C32" s="96" t="s">
        <v>569</v>
      </c>
      <c r="D32" s="101" t="s">
        <v>215</v>
      </c>
      <c r="E32" s="101" t="s">
        <v>348</v>
      </c>
      <c r="F32" s="101" t="s">
        <v>292</v>
      </c>
      <c r="G32" s="101" t="s">
        <v>292</v>
      </c>
      <c r="H32" s="101" t="s">
        <v>418</v>
      </c>
      <c r="I32" s="232" t="s">
        <v>1255</v>
      </c>
      <c r="J32" s="123">
        <v>17</v>
      </c>
      <c r="K32" s="123">
        <v>3</v>
      </c>
    </row>
    <row r="33" spans="1:11" ht="267.75" customHeight="1">
      <c r="A33" s="103" t="s">
        <v>419</v>
      </c>
      <c r="B33" s="96" t="s">
        <v>420</v>
      </c>
      <c r="C33" s="96" t="s">
        <v>570</v>
      </c>
      <c r="D33" s="101" t="s">
        <v>215</v>
      </c>
      <c r="E33" s="101" t="s">
        <v>379</v>
      </c>
      <c r="F33" s="108" t="s">
        <v>446</v>
      </c>
      <c r="G33" s="101" t="s">
        <v>403</v>
      </c>
      <c r="H33" s="101" t="s">
        <v>422</v>
      </c>
      <c r="I33" s="243" t="s">
        <v>1258</v>
      </c>
      <c r="J33" s="123">
        <v>52</v>
      </c>
      <c r="K33" s="123">
        <v>43</v>
      </c>
    </row>
    <row r="34" spans="1:11" ht="102">
      <c r="A34" s="103" t="s">
        <v>423</v>
      </c>
      <c r="B34" s="96" t="s">
        <v>377</v>
      </c>
      <c r="C34" s="96" t="s">
        <v>571</v>
      </c>
      <c r="D34" s="101" t="s">
        <v>215</v>
      </c>
      <c r="E34" s="101" t="s">
        <v>425</v>
      </c>
      <c r="F34" s="108" t="s">
        <v>446</v>
      </c>
      <c r="G34" s="101" t="s">
        <v>292</v>
      </c>
      <c r="H34" s="101" t="s">
        <v>426</v>
      </c>
      <c r="I34" s="232" t="s">
        <v>1255</v>
      </c>
      <c r="J34" s="123">
        <v>35</v>
      </c>
      <c r="K34" s="123">
        <v>34</v>
      </c>
    </row>
    <row r="35" spans="1:11" ht="127.5">
      <c r="A35" s="103" t="s">
        <v>477</v>
      </c>
      <c r="B35" s="96" t="s">
        <v>354</v>
      </c>
      <c r="C35" s="230" t="s">
        <v>1284</v>
      </c>
      <c r="D35" s="101" t="s">
        <v>215</v>
      </c>
      <c r="E35" s="101" t="s">
        <v>379</v>
      </c>
      <c r="F35" s="108" t="s">
        <v>449</v>
      </c>
      <c r="G35" s="101" t="s">
        <v>403</v>
      </c>
      <c r="H35" s="101" t="s">
        <v>479</v>
      </c>
      <c r="I35" s="115" t="s">
        <v>1279</v>
      </c>
      <c r="J35" s="123">
        <v>27</v>
      </c>
      <c r="K35" s="123">
        <v>22</v>
      </c>
    </row>
    <row r="36" spans="1:11" ht="89.25">
      <c r="A36" s="103" t="s">
        <v>431</v>
      </c>
      <c r="B36" s="96" t="s">
        <v>484</v>
      </c>
      <c r="C36" s="96" t="s">
        <v>433</v>
      </c>
      <c r="D36" s="101" t="s">
        <v>215</v>
      </c>
      <c r="E36" s="101" t="s">
        <v>434</v>
      </c>
      <c r="F36" s="101" t="s">
        <v>292</v>
      </c>
      <c r="G36" s="101" t="s">
        <v>292</v>
      </c>
      <c r="H36" s="101" t="s">
        <v>435</v>
      </c>
      <c r="I36" s="232" t="s">
        <v>1287</v>
      </c>
      <c r="J36" s="123">
        <v>31</v>
      </c>
      <c r="K36" s="123">
        <v>3</v>
      </c>
    </row>
    <row r="37" spans="1:11" ht="102">
      <c r="A37" s="103" t="s">
        <v>510</v>
      </c>
      <c r="B37" s="96" t="s">
        <v>339</v>
      </c>
      <c r="C37" s="96" t="s">
        <v>573</v>
      </c>
      <c r="D37" s="101" t="s">
        <v>215</v>
      </c>
      <c r="E37" s="101" t="s">
        <v>511</v>
      </c>
      <c r="F37" s="101" t="s">
        <v>292</v>
      </c>
      <c r="G37" s="101" t="s">
        <v>292</v>
      </c>
      <c r="H37" s="101" t="s">
        <v>512</v>
      </c>
      <c r="I37" s="232" t="s">
        <v>1255</v>
      </c>
      <c r="J37" s="123">
        <v>47</v>
      </c>
      <c r="K37" s="123">
        <v>43</v>
      </c>
    </row>
    <row r="38" spans="1:11" ht="102">
      <c r="A38" s="103" t="s">
        <v>436</v>
      </c>
      <c r="B38" s="96" t="s">
        <v>339</v>
      </c>
      <c r="C38" s="96" t="s">
        <v>574</v>
      </c>
      <c r="D38" s="101" t="s">
        <v>215</v>
      </c>
      <c r="E38" s="101" t="s">
        <v>437</v>
      </c>
      <c r="F38" s="101" t="s">
        <v>292</v>
      </c>
      <c r="G38" s="101" t="s">
        <v>292</v>
      </c>
      <c r="H38" s="101" t="s">
        <v>438</v>
      </c>
      <c r="I38" s="232" t="s">
        <v>1255</v>
      </c>
      <c r="J38" s="123">
        <v>23</v>
      </c>
      <c r="K38" s="123">
        <v>17</v>
      </c>
    </row>
    <row r="39" spans="1:11" ht="102">
      <c r="A39" s="103" t="s">
        <v>480</v>
      </c>
      <c r="B39" s="96" t="s">
        <v>366</v>
      </c>
      <c r="C39" s="230" t="s">
        <v>1282</v>
      </c>
      <c r="D39" s="101" t="s">
        <v>215</v>
      </c>
      <c r="E39" s="101" t="s">
        <v>481</v>
      </c>
      <c r="F39" s="101" t="s">
        <v>292</v>
      </c>
      <c r="G39" s="101" t="s">
        <v>292</v>
      </c>
      <c r="H39" s="101" t="s">
        <v>482</v>
      </c>
      <c r="I39" s="232" t="s">
        <v>1255</v>
      </c>
      <c r="J39" s="101">
        <v>4</v>
      </c>
      <c r="K39" s="101">
        <v>3</v>
      </c>
    </row>
    <row r="40" spans="1:11" ht="89.25">
      <c r="A40" s="103" t="s">
        <v>483</v>
      </c>
      <c r="B40" s="96" t="s">
        <v>485</v>
      </c>
      <c r="C40" s="96" t="s">
        <v>486</v>
      </c>
      <c r="D40" s="101" t="s">
        <v>215</v>
      </c>
      <c r="E40" s="101" t="s">
        <v>487</v>
      </c>
      <c r="F40" s="102" t="s">
        <v>452</v>
      </c>
      <c r="G40" s="101" t="s">
        <v>403</v>
      </c>
      <c r="H40" s="101" t="s">
        <v>488</v>
      </c>
      <c r="I40" s="232" t="s">
        <v>1280</v>
      </c>
      <c r="J40" s="123">
        <v>40</v>
      </c>
      <c r="K40" s="123">
        <v>15</v>
      </c>
    </row>
    <row r="41" spans="1:11" ht="76.5">
      <c r="A41" s="103" t="s">
        <v>575</v>
      </c>
      <c r="B41" s="96" t="s">
        <v>576</v>
      </c>
      <c r="C41" s="96" t="s">
        <v>577</v>
      </c>
      <c r="D41" s="101" t="s">
        <v>215</v>
      </c>
      <c r="E41" s="101" t="s">
        <v>578</v>
      </c>
      <c r="F41" s="101" t="s">
        <v>292</v>
      </c>
      <c r="G41" s="101" t="s">
        <v>292</v>
      </c>
      <c r="H41" s="101" t="s">
        <v>545</v>
      </c>
      <c r="I41" s="232" t="s">
        <v>1288</v>
      </c>
      <c r="J41" s="123">
        <v>32</v>
      </c>
      <c r="K41" s="123">
        <v>32</v>
      </c>
    </row>
    <row r="42" spans="1:11" ht="102">
      <c r="A42" s="103" t="s">
        <v>439</v>
      </c>
      <c r="B42" s="247" t="s">
        <v>400</v>
      </c>
      <c r="C42" s="230" t="s">
        <v>565</v>
      </c>
      <c r="D42" s="232" t="s">
        <v>215</v>
      </c>
      <c r="E42" s="232" t="s">
        <v>356</v>
      </c>
      <c r="F42" s="107" t="s">
        <v>449</v>
      </c>
      <c r="G42" s="232" t="s">
        <v>362</v>
      </c>
      <c r="H42" s="232" t="s">
        <v>357</v>
      </c>
      <c r="I42" s="232" t="s">
        <v>1255</v>
      </c>
      <c r="J42" s="232">
        <v>45</v>
      </c>
      <c r="K42" s="232">
        <v>25</v>
      </c>
    </row>
    <row r="43" spans="1:11" ht="76.5">
      <c r="A43" s="103" t="s">
        <v>579</v>
      </c>
      <c r="B43" s="96" t="s">
        <v>535</v>
      </c>
      <c r="C43" s="96" t="s">
        <v>584</v>
      </c>
      <c r="D43" s="101" t="s">
        <v>215</v>
      </c>
      <c r="E43" s="101" t="s">
        <v>581</v>
      </c>
      <c r="F43" s="108" t="s">
        <v>449</v>
      </c>
      <c r="G43" s="101" t="s">
        <v>583</v>
      </c>
      <c r="H43" s="101" t="s">
        <v>582</v>
      </c>
      <c r="I43" s="114" t="s">
        <v>580</v>
      </c>
      <c r="J43" s="101">
        <v>5</v>
      </c>
      <c r="K43" s="101">
        <v>2</v>
      </c>
    </row>
    <row r="44" spans="1:11" ht="76.5">
      <c r="A44" s="103" t="s">
        <v>443</v>
      </c>
      <c r="B44" s="96" t="s">
        <v>444</v>
      </c>
      <c r="C44" s="227" t="s">
        <v>1281</v>
      </c>
      <c r="D44" s="101" t="s">
        <v>215</v>
      </c>
      <c r="E44" s="101" t="s">
        <v>356</v>
      </c>
      <c r="F44" s="101" t="s">
        <v>292</v>
      </c>
      <c r="G44" s="101" t="s">
        <v>292</v>
      </c>
      <c r="H44" s="101" t="s">
        <v>357</v>
      </c>
      <c r="I44" s="131" t="s">
        <v>1289</v>
      </c>
      <c r="J44" s="123">
        <v>29</v>
      </c>
      <c r="K44" s="123">
        <v>26</v>
      </c>
    </row>
    <row r="45" spans="1:11" ht="102">
      <c r="A45" s="103" t="s">
        <v>217</v>
      </c>
      <c r="B45" s="96" t="s">
        <v>218</v>
      </c>
      <c r="C45" s="96" t="s">
        <v>221</v>
      </c>
      <c r="D45" s="101" t="s">
        <v>215</v>
      </c>
      <c r="E45" s="101" t="s">
        <v>219</v>
      </c>
      <c r="F45" s="101" t="s">
        <v>220</v>
      </c>
      <c r="G45" s="101" t="s">
        <v>216</v>
      </c>
      <c r="H45" s="101" t="s">
        <v>221</v>
      </c>
      <c r="I45" s="232" t="s">
        <v>1271</v>
      </c>
      <c r="J45" s="101">
        <v>41</v>
      </c>
      <c r="K45" s="101">
        <v>41</v>
      </c>
    </row>
    <row r="46" spans="1:11">
      <c r="A46"/>
    </row>
    <row r="47" spans="1:11">
      <c r="A47"/>
    </row>
    <row r="48" spans="1:11" ht="15.75">
      <c r="A48"/>
      <c r="B48" s="337" t="s">
        <v>1527</v>
      </c>
      <c r="C48" s="337"/>
      <c r="D48" s="337"/>
      <c r="E48" s="338"/>
      <c r="F48" s="338" t="s">
        <v>1528</v>
      </c>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row r="72" spans="1:1">
      <c r="A72"/>
    </row>
  </sheetData>
  <mergeCells count="6">
    <mergeCell ref="A5:J5"/>
    <mergeCell ref="D1:E1"/>
    <mergeCell ref="J1:K1"/>
    <mergeCell ref="A2:J2"/>
    <mergeCell ref="A3:J3"/>
    <mergeCell ref="A4:J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tabColor theme="5" tint="0.59999389629810485"/>
  </sheetPr>
  <dimension ref="A1:K63"/>
  <sheetViews>
    <sheetView view="pageBreakPreview" topLeftCell="A34" zoomScale="70" zoomScaleNormal="70" zoomScaleSheetLayoutView="70" workbookViewId="0">
      <selection activeCell="E39" sqref="E39"/>
    </sheetView>
  </sheetViews>
  <sheetFormatPr defaultRowHeight="15"/>
  <cols>
    <col min="1" max="1" width="14.42578125" style="8" customWidth="1"/>
    <col min="2" max="2" width="17.85546875" customWidth="1"/>
    <col min="3" max="3" width="18.28515625" bestFit="1" customWidth="1"/>
    <col min="4" max="4" width="11.140625" customWidth="1"/>
    <col min="5" max="5" width="15.42578125" bestFit="1" customWidth="1"/>
    <col min="6" max="6" width="15.42578125" customWidth="1"/>
    <col min="7" max="7" width="11.5703125" customWidth="1"/>
    <col min="8" max="8" width="19.28515625" bestFit="1" customWidth="1"/>
    <col min="9" max="9" width="25.7109375" customWidth="1"/>
    <col min="10" max="10" width="7.7109375" customWidth="1"/>
    <col min="11" max="11" width="8.7109375" customWidth="1"/>
  </cols>
  <sheetData>
    <row r="1" spans="1:11" ht="21.75" customHeight="1">
      <c r="A1" s="100"/>
      <c r="B1" s="100"/>
      <c r="C1" s="100"/>
      <c r="D1" s="527"/>
      <c r="E1" s="528"/>
      <c r="F1" s="30"/>
      <c r="J1" s="375" t="s">
        <v>73</v>
      </c>
      <c r="K1" s="375"/>
    </row>
    <row r="2" spans="1:11" ht="15" customHeight="1">
      <c r="A2" s="373" t="s">
        <v>155</v>
      </c>
      <c r="B2" s="373"/>
      <c r="C2" s="373"/>
      <c r="D2" s="373"/>
      <c r="E2" s="373"/>
      <c r="F2" s="373"/>
      <c r="G2" s="373"/>
      <c r="H2" s="373"/>
      <c r="I2" s="373"/>
      <c r="J2" s="373"/>
    </row>
    <row r="3" spans="1:11">
      <c r="A3" s="373" t="s">
        <v>1134</v>
      </c>
      <c r="B3" s="373"/>
      <c r="C3" s="373"/>
      <c r="D3" s="373"/>
      <c r="E3" s="373"/>
      <c r="F3" s="373"/>
      <c r="G3" s="373"/>
      <c r="H3" s="373"/>
      <c r="I3" s="373"/>
      <c r="J3" s="373"/>
    </row>
    <row r="4" spans="1:11" ht="15" customHeight="1">
      <c r="A4" s="467" t="s">
        <v>1</v>
      </c>
      <c r="B4" s="467"/>
      <c r="C4" s="467"/>
      <c r="D4" s="467"/>
      <c r="E4" s="467"/>
      <c r="F4" s="467"/>
      <c r="G4" s="467"/>
      <c r="H4" s="467"/>
      <c r="I4" s="467"/>
      <c r="J4" s="467"/>
    </row>
    <row r="5" spans="1:11" ht="28.5" customHeight="1">
      <c r="A5" s="373" t="s">
        <v>491</v>
      </c>
      <c r="B5" s="373"/>
      <c r="C5" s="373"/>
      <c r="D5" s="373"/>
      <c r="E5" s="373"/>
      <c r="F5" s="373"/>
      <c r="G5" s="373"/>
      <c r="H5" s="373"/>
      <c r="I5" s="373"/>
      <c r="J5" s="373"/>
      <c r="K5" s="95"/>
    </row>
    <row r="6" spans="1:11" ht="63.75">
      <c r="A6" s="98" t="s">
        <v>207</v>
      </c>
      <c r="B6" s="98" t="s">
        <v>75</v>
      </c>
      <c r="C6" s="98" t="s">
        <v>76</v>
      </c>
      <c r="D6" s="98" t="s">
        <v>183</v>
      </c>
      <c r="E6" s="98" t="s">
        <v>208</v>
      </c>
      <c r="F6" s="98" t="s">
        <v>209</v>
      </c>
      <c r="G6" s="98" t="s">
        <v>210</v>
      </c>
      <c r="H6" s="98" t="s">
        <v>211</v>
      </c>
      <c r="I6" s="98" t="s">
        <v>212</v>
      </c>
      <c r="J6" s="98" t="s">
        <v>213</v>
      </c>
      <c r="K6" s="98" t="s">
        <v>214</v>
      </c>
    </row>
    <row r="7" spans="1:11" ht="102">
      <c r="A7" s="103" t="s">
        <v>454</v>
      </c>
      <c r="B7" s="96" t="s">
        <v>377</v>
      </c>
      <c r="C7" s="96" t="s">
        <v>493</v>
      </c>
      <c r="D7" s="101" t="s">
        <v>215</v>
      </c>
      <c r="E7" s="101" t="s">
        <v>456</v>
      </c>
      <c r="F7" s="108" t="s">
        <v>446</v>
      </c>
      <c r="G7" s="101" t="s">
        <v>292</v>
      </c>
      <c r="H7" s="101" t="s">
        <v>398</v>
      </c>
      <c r="I7" s="232" t="s">
        <v>1255</v>
      </c>
      <c r="J7" s="123">
        <v>44</v>
      </c>
      <c r="K7" s="123">
        <v>32</v>
      </c>
    </row>
    <row r="8" spans="1:11" ht="140.25">
      <c r="A8" s="103" t="s">
        <v>337</v>
      </c>
      <c r="B8" s="96" t="s">
        <v>339</v>
      </c>
      <c r="C8" s="96" t="s">
        <v>494</v>
      </c>
      <c r="D8" s="101" t="s">
        <v>215</v>
      </c>
      <c r="E8" s="101" t="s">
        <v>344</v>
      </c>
      <c r="F8" s="101" t="s">
        <v>292</v>
      </c>
      <c r="G8" s="101" t="s">
        <v>292</v>
      </c>
      <c r="H8" s="101" t="s">
        <v>345</v>
      </c>
      <c r="I8" s="232" t="s">
        <v>1255</v>
      </c>
      <c r="J8" s="123">
        <v>18</v>
      </c>
      <c r="K8" s="123">
        <v>14</v>
      </c>
    </row>
    <row r="9" spans="1:11" ht="267.75">
      <c r="A9" s="103" t="s">
        <v>340</v>
      </c>
      <c r="B9" s="96" t="s">
        <v>339</v>
      </c>
      <c r="C9" s="96" t="s">
        <v>495</v>
      </c>
      <c r="D9" s="101" t="s">
        <v>215</v>
      </c>
      <c r="E9" s="101" t="s">
        <v>342</v>
      </c>
      <c r="F9" s="101" t="s">
        <v>292</v>
      </c>
      <c r="G9" s="101" t="s">
        <v>292</v>
      </c>
      <c r="H9" s="101" t="s">
        <v>343</v>
      </c>
      <c r="I9" s="243" t="s">
        <v>1256</v>
      </c>
      <c r="J9" s="123">
        <v>14</v>
      </c>
      <c r="K9" s="123">
        <v>14</v>
      </c>
    </row>
    <row r="10" spans="1:11" ht="127.5">
      <c r="A10" s="235" t="s">
        <v>636</v>
      </c>
      <c r="B10" s="235" t="s">
        <v>637</v>
      </c>
      <c r="C10" s="241" t="s">
        <v>1238</v>
      </c>
      <c r="D10" s="236" t="s">
        <v>215</v>
      </c>
      <c r="E10" s="236" t="s">
        <v>638</v>
      </c>
      <c r="F10" s="236" t="s">
        <v>452</v>
      </c>
      <c r="G10" s="236" t="s">
        <v>403</v>
      </c>
      <c r="H10" s="236" t="s">
        <v>364</v>
      </c>
      <c r="I10" s="236" t="s">
        <v>1259</v>
      </c>
      <c r="J10" s="236">
        <v>49</v>
      </c>
      <c r="K10" s="236">
        <v>12</v>
      </c>
    </row>
    <row r="11" spans="1:11" ht="76.5">
      <c r="A11" s="103" t="s">
        <v>358</v>
      </c>
      <c r="B11" s="96" t="s">
        <v>359</v>
      </c>
      <c r="C11" s="96" t="s">
        <v>360</v>
      </c>
      <c r="D11" s="101" t="s">
        <v>215</v>
      </c>
      <c r="E11" s="102" t="s">
        <v>361</v>
      </c>
      <c r="F11" s="104" t="s">
        <v>447</v>
      </c>
      <c r="G11" s="101" t="s">
        <v>362</v>
      </c>
      <c r="H11" s="101" t="s">
        <v>363</v>
      </c>
      <c r="I11" s="105" t="s">
        <v>1286</v>
      </c>
      <c r="J11" s="101">
        <v>20</v>
      </c>
      <c r="K11" s="101">
        <v>19</v>
      </c>
    </row>
    <row r="12" spans="1:11" ht="127.5">
      <c r="A12" s="103" t="s">
        <v>497</v>
      </c>
      <c r="B12" s="230" t="s">
        <v>400</v>
      </c>
      <c r="C12" s="96" t="s">
        <v>498</v>
      </c>
      <c r="D12" s="101" t="s">
        <v>215</v>
      </c>
      <c r="E12" s="102" t="s">
        <v>348</v>
      </c>
      <c r="F12" s="102" t="s">
        <v>446</v>
      </c>
      <c r="G12" s="101" t="s">
        <v>362</v>
      </c>
      <c r="H12" s="101" t="s">
        <v>499</v>
      </c>
      <c r="I12" s="130" t="s">
        <v>743</v>
      </c>
      <c r="J12" s="123">
        <v>13</v>
      </c>
      <c r="K12" s="123">
        <v>11</v>
      </c>
    </row>
    <row r="13" spans="1:11" ht="102">
      <c r="A13" s="103" t="s">
        <v>365</v>
      </c>
      <c r="B13" s="96" t="s">
        <v>366</v>
      </c>
      <c r="C13" s="230" t="s">
        <v>1292</v>
      </c>
      <c r="D13" s="101" t="s">
        <v>215</v>
      </c>
      <c r="E13" s="101" t="s">
        <v>368</v>
      </c>
      <c r="F13" s="101" t="s">
        <v>292</v>
      </c>
      <c r="G13" s="101" t="s">
        <v>292</v>
      </c>
      <c r="H13" s="101" t="s">
        <v>369</v>
      </c>
      <c r="I13" s="115" t="s">
        <v>1261</v>
      </c>
      <c r="J13" s="123">
        <v>30</v>
      </c>
      <c r="K13" s="123">
        <v>30</v>
      </c>
    </row>
    <row r="14" spans="1:11" ht="90">
      <c r="A14" s="103" t="s">
        <v>1272</v>
      </c>
      <c r="B14" s="97" t="s">
        <v>339</v>
      </c>
      <c r="C14" s="96" t="s">
        <v>492</v>
      </c>
      <c r="D14" s="101" t="s">
        <v>215</v>
      </c>
      <c r="E14" s="101" t="s">
        <v>348</v>
      </c>
      <c r="F14" s="101" t="s">
        <v>292</v>
      </c>
      <c r="G14" s="101" t="s">
        <v>292</v>
      </c>
      <c r="H14" s="101" t="s">
        <v>275</v>
      </c>
      <c r="I14" s="131" t="s">
        <v>1293</v>
      </c>
      <c r="J14" s="123">
        <v>3</v>
      </c>
      <c r="K14" s="123">
        <v>2</v>
      </c>
    </row>
    <row r="15" spans="1:11" ht="76.5">
      <c r="A15" s="103" t="s">
        <v>370</v>
      </c>
      <c r="B15" s="96" t="s">
        <v>371</v>
      </c>
      <c r="C15" s="96" t="s">
        <v>372</v>
      </c>
      <c r="D15" s="101" t="s">
        <v>215</v>
      </c>
      <c r="E15" s="101" t="s">
        <v>375</v>
      </c>
      <c r="F15" s="101" t="s">
        <v>373</v>
      </c>
      <c r="G15" s="101" t="s">
        <v>292</v>
      </c>
      <c r="H15" s="101" t="s">
        <v>374</v>
      </c>
      <c r="I15" s="233" t="s">
        <v>1262</v>
      </c>
      <c r="J15" s="123">
        <v>30</v>
      </c>
      <c r="K15" s="123">
        <v>28</v>
      </c>
    </row>
    <row r="16" spans="1:11" ht="51">
      <c r="A16" s="103" t="s">
        <v>381</v>
      </c>
      <c r="B16" s="96" t="s">
        <v>382</v>
      </c>
      <c r="C16" s="96" t="s">
        <v>383</v>
      </c>
      <c r="D16" s="101" t="s">
        <v>215</v>
      </c>
      <c r="E16" s="101" t="s">
        <v>384</v>
      </c>
      <c r="F16" s="101" t="s">
        <v>385</v>
      </c>
      <c r="G16" s="101" t="s">
        <v>216</v>
      </c>
      <c r="H16" s="101" t="s">
        <v>386</v>
      </c>
      <c r="I16" s="104" t="s">
        <v>387</v>
      </c>
      <c r="J16" s="123">
        <v>49</v>
      </c>
      <c r="K16" s="123">
        <v>39</v>
      </c>
    </row>
    <row r="17" spans="1:11" ht="127.5">
      <c r="A17" s="103" t="s">
        <v>463</v>
      </c>
      <c r="B17" s="96" t="s">
        <v>411</v>
      </c>
      <c r="C17" s="230" t="s">
        <v>501</v>
      </c>
      <c r="D17" s="101" t="s">
        <v>215</v>
      </c>
      <c r="E17" s="101" t="s">
        <v>465</v>
      </c>
      <c r="F17" s="102" t="s">
        <v>448</v>
      </c>
      <c r="G17" s="102" t="s">
        <v>403</v>
      </c>
      <c r="H17" s="101" t="s">
        <v>466</v>
      </c>
      <c r="I17" s="232" t="s">
        <v>1294</v>
      </c>
      <c r="J17" s="123">
        <v>21</v>
      </c>
      <c r="K17" s="123">
        <v>20</v>
      </c>
    </row>
    <row r="18" spans="1:11" ht="191.25">
      <c r="A18" s="103" t="s">
        <v>391</v>
      </c>
      <c r="B18" s="230" t="s">
        <v>1253</v>
      </c>
      <c r="C18" s="96" t="s">
        <v>502</v>
      </c>
      <c r="D18" s="101" t="s">
        <v>215</v>
      </c>
      <c r="E18" s="101" t="s">
        <v>393</v>
      </c>
      <c r="F18" s="106" t="s">
        <v>450</v>
      </c>
      <c r="G18" s="101" t="s">
        <v>216</v>
      </c>
      <c r="H18" s="101" t="s">
        <v>394</v>
      </c>
      <c r="I18" s="244" t="s">
        <v>1263</v>
      </c>
      <c r="J18" s="123">
        <v>39</v>
      </c>
      <c r="K18" s="123">
        <v>29</v>
      </c>
    </row>
    <row r="19" spans="1:11" ht="89.25">
      <c r="A19" s="103" t="s">
        <v>1241</v>
      </c>
      <c r="B19" s="230" t="s">
        <v>1242</v>
      </c>
      <c r="C19" s="240" t="s">
        <v>1149</v>
      </c>
      <c r="D19" s="232" t="s">
        <v>215</v>
      </c>
      <c r="E19" s="232" t="s">
        <v>1243</v>
      </c>
      <c r="F19" s="107" t="s">
        <v>633</v>
      </c>
      <c r="G19" s="102" t="s">
        <v>292</v>
      </c>
      <c r="H19" s="232" t="s">
        <v>1244</v>
      </c>
      <c r="I19" s="232" t="s">
        <v>1245</v>
      </c>
      <c r="J19" s="232">
        <v>14</v>
      </c>
      <c r="K19" s="232">
        <v>14</v>
      </c>
    </row>
    <row r="20" spans="1:11" ht="76.5">
      <c r="A20" s="103" t="s">
        <v>406</v>
      </c>
      <c r="B20" s="96" t="s">
        <v>377</v>
      </c>
      <c r="C20" s="230" t="s">
        <v>1291</v>
      </c>
      <c r="D20" s="101" t="s">
        <v>215</v>
      </c>
      <c r="E20" s="101" t="s">
        <v>408</v>
      </c>
      <c r="F20" s="108" t="s">
        <v>449</v>
      </c>
      <c r="G20" s="101" t="s">
        <v>403</v>
      </c>
      <c r="H20" s="101" t="s">
        <v>409</v>
      </c>
      <c r="I20" s="232" t="s">
        <v>1265</v>
      </c>
      <c r="J20" s="123">
        <v>34</v>
      </c>
      <c r="K20" s="123">
        <v>31</v>
      </c>
    </row>
    <row r="21" spans="1:11" ht="344.25">
      <c r="A21" s="103" t="s">
        <v>472</v>
      </c>
      <c r="B21" s="96" t="s">
        <v>420</v>
      </c>
      <c r="C21" s="96" t="s">
        <v>505</v>
      </c>
      <c r="D21" s="101" t="s">
        <v>215</v>
      </c>
      <c r="E21" s="101" t="s">
        <v>473</v>
      </c>
      <c r="F21" s="108" t="s">
        <v>451</v>
      </c>
      <c r="G21" s="101" t="s">
        <v>216</v>
      </c>
      <c r="H21" s="101" t="s">
        <v>405</v>
      </c>
      <c r="I21" s="130" t="s">
        <v>1277</v>
      </c>
      <c r="J21" s="123">
        <v>46</v>
      </c>
      <c r="K21" s="123">
        <v>20</v>
      </c>
    </row>
    <row r="22" spans="1:11" ht="178.5">
      <c r="A22" s="103" t="s">
        <v>410</v>
      </c>
      <c r="B22" s="96" t="s">
        <v>411</v>
      </c>
      <c r="C22" s="96" t="s">
        <v>506</v>
      </c>
      <c r="D22" s="101" t="s">
        <v>215</v>
      </c>
      <c r="E22" s="101" t="s">
        <v>413</v>
      </c>
      <c r="F22" s="104" t="s">
        <v>452</v>
      </c>
      <c r="G22" s="101" t="s">
        <v>403</v>
      </c>
      <c r="H22" s="101" t="s">
        <v>414</v>
      </c>
      <c r="I22" s="232" t="s">
        <v>1278</v>
      </c>
      <c r="J22" s="123">
        <v>34</v>
      </c>
      <c r="K22" s="123">
        <v>34</v>
      </c>
    </row>
    <row r="23" spans="1:11" ht="51">
      <c r="A23" s="103" t="s">
        <v>1246</v>
      </c>
      <c r="B23" s="230" t="s">
        <v>1247</v>
      </c>
      <c r="C23" s="240" t="s">
        <v>1150</v>
      </c>
      <c r="D23" s="232" t="s">
        <v>215</v>
      </c>
      <c r="E23" s="232" t="s">
        <v>1248</v>
      </c>
      <c r="F23" s="233" t="s">
        <v>1249</v>
      </c>
      <c r="G23" s="233" t="s">
        <v>403</v>
      </c>
      <c r="H23" s="232" t="s">
        <v>1250</v>
      </c>
      <c r="I23" s="232" t="s">
        <v>1251</v>
      </c>
      <c r="J23" s="232">
        <v>42</v>
      </c>
      <c r="K23" s="232">
        <v>22</v>
      </c>
    </row>
    <row r="24" spans="1:11" ht="204">
      <c r="A24" s="103" t="s">
        <v>415</v>
      </c>
      <c r="B24" s="96" t="s">
        <v>416</v>
      </c>
      <c r="C24" s="96" t="s">
        <v>507</v>
      </c>
      <c r="D24" s="101" t="s">
        <v>215</v>
      </c>
      <c r="E24" s="101" t="s">
        <v>348</v>
      </c>
      <c r="F24" s="101" t="s">
        <v>292</v>
      </c>
      <c r="G24" s="101" t="s">
        <v>292</v>
      </c>
      <c r="H24" s="101" t="s">
        <v>418</v>
      </c>
      <c r="I24" s="231" t="s">
        <v>1255</v>
      </c>
      <c r="J24" s="123">
        <v>17</v>
      </c>
      <c r="K24" s="123">
        <v>3</v>
      </c>
    </row>
    <row r="25" spans="1:11" ht="268.5" customHeight="1">
      <c r="A25" s="103" t="s">
        <v>419</v>
      </c>
      <c r="B25" s="96" t="s">
        <v>420</v>
      </c>
      <c r="C25" s="96" t="s">
        <v>508</v>
      </c>
      <c r="D25" s="101" t="s">
        <v>215</v>
      </c>
      <c r="E25" s="101" t="s">
        <v>379</v>
      </c>
      <c r="F25" s="108" t="s">
        <v>446</v>
      </c>
      <c r="G25" s="101" t="s">
        <v>403</v>
      </c>
      <c r="H25" s="101" t="s">
        <v>422</v>
      </c>
      <c r="I25" s="243" t="s">
        <v>1258</v>
      </c>
      <c r="J25" s="123">
        <v>52</v>
      </c>
      <c r="K25" s="123">
        <v>43</v>
      </c>
    </row>
    <row r="26" spans="1:11" ht="102">
      <c r="A26" s="103" t="s">
        <v>423</v>
      </c>
      <c r="B26" s="96" t="s">
        <v>377</v>
      </c>
      <c r="C26" s="96" t="s">
        <v>509</v>
      </c>
      <c r="D26" s="101" t="s">
        <v>215</v>
      </c>
      <c r="E26" s="101" t="s">
        <v>425</v>
      </c>
      <c r="F26" s="108" t="s">
        <v>446</v>
      </c>
      <c r="G26" s="101" t="s">
        <v>292</v>
      </c>
      <c r="H26" s="101" t="s">
        <v>426</v>
      </c>
      <c r="I26" s="243" t="s">
        <v>1255</v>
      </c>
      <c r="J26" s="123">
        <v>35</v>
      </c>
      <c r="K26" s="123">
        <v>34</v>
      </c>
    </row>
    <row r="27" spans="1:11" ht="127.5">
      <c r="A27" s="103" t="s">
        <v>477</v>
      </c>
      <c r="B27" s="96" t="s">
        <v>354</v>
      </c>
      <c r="C27" s="230" t="s">
        <v>1290</v>
      </c>
      <c r="D27" s="101" t="s">
        <v>215</v>
      </c>
      <c r="E27" s="101" t="s">
        <v>379</v>
      </c>
      <c r="F27" s="108" t="s">
        <v>449</v>
      </c>
      <c r="G27" s="101" t="s">
        <v>403</v>
      </c>
      <c r="H27" s="101" t="s">
        <v>479</v>
      </c>
      <c r="I27" s="115" t="s">
        <v>1279</v>
      </c>
      <c r="J27" s="123">
        <v>27</v>
      </c>
      <c r="K27" s="123">
        <v>22</v>
      </c>
    </row>
    <row r="28" spans="1:11" ht="76.5">
      <c r="A28" s="103" t="s">
        <v>427</v>
      </c>
      <c r="B28" s="96" t="s">
        <v>359</v>
      </c>
      <c r="C28" s="96" t="s">
        <v>428</v>
      </c>
      <c r="D28" s="101" t="s">
        <v>215</v>
      </c>
      <c r="E28" s="101" t="s">
        <v>429</v>
      </c>
      <c r="F28" s="104" t="s">
        <v>447</v>
      </c>
      <c r="G28" s="101" t="s">
        <v>292</v>
      </c>
      <c r="H28" s="101" t="s">
        <v>430</v>
      </c>
      <c r="I28" s="232" t="s">
        <v>1267</v>
      </c>
      <c r="J28" s="123">
        <v>9</v>
      </c>
      <c r="K28" s="123">
        <v>9</v>
      </c>
    </row>
    <row r="29" spans="1:11" ht="89.25">
      <c r="A29" s="103" t="s">
        <v>431</v>
      </c>
      <c r="B29" s="96" t="s">
        <v>484</v>
      </c>
      <c r="C29" s="96" t="s">
        <v>433</v>
      </c>
      <c r="D29" s="101" t="s">
        <v>215</v>
      </c>
      <c r="E29" s="101" t="s">
        <v>434</v>
      </c>
      <c r="F29" s="101" t="s">
        <v>292</v>
      </c>
      <c r="G29" s="101" t="s">
        <v>292</v>
      </c>
      <c r="H29" s="101" t="s">
        <v>435</v>
      </c>
      <c r="I29" s="232" t="s">
        <v>1287</v>
      </c>
      <c r="J29" s="123">
        <v>31</v>
      </c>
      <c r="K29" s="123">
        <v>3</v>
      </c>
    </row>
    <row r="30" spans="1:11" ht="102">
      <c r="A30" s="103" t="s">
        <v>510</v>
      </c>
      <c r="B30" s="96" t="s">
        <v>339</v>
      </c>
      <c r="C30" s="96" t="s">
        <v>476</v>
      </c>
      <c r="D30" s="101" t="s">
        <v>215</v>
      </c>
      <c r="E30" s="101" t="s">
        <v>511</v>
      </c>
      <c r="F30" s="101" t="s">
        <v>292</v>
      </c>
      <c r="G30" s="101" t="s">
        <v>292</v>
      </c>
      <c r="H30" s="101" t="s">
        <v>512</v>
      </c>
      <c r="I30" s="232" t="s">
        <v>1255</v>
      </c>
      <c r="J30" s="123">
        <v>47</v>
      </c>
      <c r="K30" s="123">
        <v>43</v>
      </c>
    </row>
    <row r="31" spans="1:11" ht="102">
      <c r="A31" s="103" t="s">
        <v>480</v>
      </c>
      <c r="B31" s="96" t="s">
        <v>366</v>
      </c>
      <c r="C31" s="96" t="s">
        <v>407</v>
      </c>
      <c r="D31" s="101" t="s">
        <v>215</v>
      </c>
      <c r="E31" s="101" t="s">
        <v>481</v>
      </c>
      <c r="F31" s="101" t="s">
        <v>292</v>
      </c>
      <c r="G31" s="101" t="s">
        <v>292</v>
      </c>
      <c r="H31" s="101" t="s">
        <v>482</v>
      </c>
      <c r="I31" s="232" t="s">
        <v>1255</v>
      </c>
      <c r="J31" s="123">
        <v>4</v>
      </c>
      <c r="K31" s="123">
        <v>3</v>
      </c>
    </row>
    <row r="32" spans="1:11" ht="89.25">
      <c r="A32" s="103" t="s">
        <v>483</v>
      </c>
      <c r="B32" s="96" t="s">
        <v>485</v>
      </c>
      <c r="C32" s="96" t="s">
        <v>513</v>
      </c>
      <c r="D32" s="101" t="s">
        <v>215</v>
      </c>
      <c r="E32" s="101" t="s">
        <v>487</v>
      </c>
      <c r="F32" s="102" t="s">
        <v>452</v>
      </c>
      <c r="G32" s="101" t="s">
        <v>403</v>
      </c>
      <c r="H32" s="101" t="s">
        <v>488</v>
      </c>
      <c r="I32" s="232" t="s">
        <v>1280</v>
      </c>
      <c r="J32" s="123">
        <v>40</v>
      </c>
      <c r="K32" s="123">
        <v>15</v>
      </c>
    </row>
    <row r="33" spans="1:11" ht="102">
      <c r="A33" s="103" t="s">
        <v>439</v>
      </c>
      <c r="B33" s="247" t="s">
        <v>400</v>
      </c>
      <c r="C33" s="96" t="s">
        <v>514</v>
      </c>
      <c r="D33" s="101" t="s">
        <v>215</v>
      </c>
      <c r="E33" s="101" t="s">
        <v>356</v>
      </c>
      <c r="F33" s="107" t="s">
        <v>449</v>
      </c>
      <c r="G33" s="101" t="s">
        <v>362</v>
      </c>
      <c r="H33" s="101" t="s">
        <v>357</v>
      </c>
      <c r="I33" s="232" t="s">
        <v>1255</v>
      </c>
      <c r="J33" s="123">
        <v>45</v>
      </c>
      <c r="K33" s="123">
        <v>25</v>
      </c>
    </row>
    <row r="34" spans="1:11" ht="127.5">
      <c r="A34" s="103" t="s">
        <v>515</v>
      </c>
      <c r="B34" s="230" t="s">
        <v>671</v>
      </c>
      <c r="C34" s="96" t="s">
        <v>516</v>
      </c>
      <c r="D34" s="101" t="s">
        <v>215</v>
      </c>
      <c r="E34" s="101" t="s">
        <v>517</v>
      </c>
      <c r="F34" s="101" t="s">
        <v>292</v>
      </c>
      <c r="G34" s="101" t="s">
        <v>292</v>
      </c>
      <c r="H34" s="101" t="s">
        <v>279</v>
      </c>
      <c r="I34" s="232" t="s">
        <v>1269</v>
      </c>
      <c r="J34" s="123">
        <v>13</v>
      </c>
      <c r="K34" s="123">
        <v>3</v>
      </c>
    </row>
    <row r="35" spans="1:11" ht="76.5">
      <c r="A35" s="103" t="s">
        <v>443</v>
      </c>
      <c r="B35" s="96" t="s">
        <v>444</v>
      </c>
      <c r="C35" s="230" t="s">
        <v>777</v>
      </c>
      <c r="D35" s="101" t="s">
        <v>215</v>
      </c>
      <c r="E35" s="101" t="s">
        <v>356</v>
      </c>
      <c r="F35" s="101" t="s">
        <v>292</v>
      </c>
      <c r="G35" s="101" t="s">
        <v>292</v>
      </c>
      <c r="H35" s="101" t="s">
        <v>357</v>
      </c>
      <c r="I35" s="131" t="s">
        <v>1289</v>
      </c>
      <c r="J35" s="123">
        <v>29</v>
      </c>
      <c r="K35" s="123">
        <v>26</v>
      </c>
    </row>
    <row r="36" spans="1:11" ht="102">
      <c r="A36" s="103" t="s">
        <v>217</v>
      </c>
      <c r="B36" s="96" t="s">
        <v>218</v>
      </c>
      <c r="C36" s="96" t="s">
        <v>221</v>
      </c>
      <c r="D36" s="101" t="s">
        <v>215</v>
      </c>
      <c r="E36" s="101" t="s">
        <v>219</v>
      </c>
      <c r="F36" s="101" t="s">
        <v>220</v>
      </c>
      <c r="G36" s="101" t="s">
        <v>216</v>
      </c>
      <c r="H36" s="101" t="s">
        <v>221</v>
      </c>
      <c r="I36" s="232" t="s">
        <v>1271</v>
      </c>
      <c r="J36" s="101">
        <v>41</v>
      </c>
      <c r="K36" s="101">
        <v>41</v>
      </c>
    </row>
    <row r="37" spans="1:11">
      <c r="A37"/>
    </row>
    <row r="38" spans="1:11">
      <c r="A38"/>
    </row>
    <row r="39" spans="1:11" ht="15.75">
      <c r="A39"/>
      <c r="B39" s="337" t="s">
        <v>1527</v>
      </c>
      <c r="C39" s="337"/>
      <c r="D39" s="337"/>
      <c r="E39" s="338"/>
      <c r="F39" s="338" t="s">
        <v>1528</v>
      </c>
    </row>
    <row r="40" spans="1:11">
      <c r="A40"/>
    </row>
    <row r="41" spans="1:11" ht="47.25" customHeight="1">
      <c r="A41"/>
    </row>
    <row r="42" spans="1:11" ht="16.5" customHeight="1">
      <c r="A42"/>
    </row>
    <row r="43" spans="1:11">
      <c r="A43"/>
    </row>
    <row r="44" spans="1:11">
      <c r="A44"/>
    </row>
    <row r="45" spans="1:11">
      <c r="A45"/>
    </row>
    <row r="46" spans="1:11">
      <c r="A46"/>
    </row>
    <row r="47" spans="1:11" ht="47.25" customHeight="1">
      <c r="A47"/>
    </row>
    <row r="48" spans="1:11" ht="24.75" customHeight="1">
      <c r="A48"/>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sheetData>
  <mergeCells count="6">
    <mergeCell ref="A5:J5"/>
    <mergeCell ref="D1:E1"/>
    <mergeCell ref="J1:K1"/>
    <mergeCell ref="A2:J2"/>
    <mergeCell ref="A3:J3"/>
    <mergeCell ref="A4:J4"/>
  </mergeCells>
  <pageMargins left="0.7" right="0.7" top="0.75" bottom="0.75" header="0.3" footer="0.3"/>
  <pageSetup paperSize="9" scale="52" orientation="portrait" r:id="rId1"/>
  <drawing r:id="rId2"/>
</worksheet>
</file>

<file path=xl/worksheets/sheet19.xml><?xml version="1.0" encoding="utf-8"?>
<worksheet xmlns="http://schemas.openxmlformats.org/spreadsheetml/2006/main" xmlns:r="http://schemas.openxmlformats.org/officeDocument/2006/relationships">
  <sheetPr>
    <tabColor theme="5" tint="0.59999389629810485"/>
  </sheetPr>
  <dimension ref="A1:K68"/>
  <sheetViews>
    <sheetView topLeftCell="A37" zoomScale="70" zoomScaleNormal="70" workbookViewId="0">
      <selection activeCell="D44" sqref="D44"/>
    </sheetView>
  </sheetViews>
  <sheetFormatPr defaultRowHeight="15"/>
  <cols>
    <col min="1" max="1" width="14.42578125" style="8" customWidth="1"/>
    <col min="2" max="2" width="17.85546875" customWidth="1"/>
    <col min="3" max="3" width="18.28515625" bestFit="1" customWidth="1"/>
    <col min="4" max="4" width="11.140625" customWidth="1"/>
    <col min="5" max="5" width="15.42578125" bestFit="1" customWidth="1"/>
    <col min="6" max="6" width="15.42578125" customWidth="1"/>
    <col min="7" max="7" width="11.5703125" customWidth="1"/>
    <col min="8" max="8" width="19.28515625" bestFit="1" customWidth="1"/>
    <col min="9" max="9" width="25.7109375" customWidth="1"/>
    <col min="10" max="10" width="7.7109375" customWidth="1"/>
    <col min="11" max="11" width="8.7109375" customWidth="1"/>
  </cols>
  <sheetData>
    <row r="1" spans="1:11">
      <c r="A1" s="100"/>
      <c r="B1" s="100"/>
      <c r="C1" s="100"/>
      <c r="D1" s="527"/>
      <c r="E1" s="528"/>
      <c r="F1" s="30"/>
      <c r="J1" s="375" t="s">
        <v>73</v>
      </c>
      <c r="K1" s="375"/>
    </row>
    <row r="2" spans="1:11">
      <c r="A2" s="373" t="s">
        <v>155</v>
      </c>
      <c r="B2" s="373"/>
      <c r="C2" s="373"/>
      <c r="D2" s="373"/>
      <c r="E2" s="373"/>
      <c r="F2" s="373"/>
      <c r="G2" s="373"/>
      <c r="H2" s="373"/>
      <c r="I2" s="373"/>
      <c r="J2" s="373"/>
    </row>
    <row r="3" spans="1:11">
      <c r="A3" s="373" t="s">
        <v>1134</v>
      </c>
      <c r="B3" s="373"/>
      <c r="C3" s="373"/>
      <c r="D3" s="373"/>
      <c r="E3" s="373"/>
      <c r="F3" s="373"/>
      <c r="G3" s="373"/>
      <c r="H3" s="373"/>
      <c r="I3" s="373"/>
      <c r="J3" s="373"/>
    </row>
    <row r="4" spans="1:11">
      <c r="A4" s="467" t="s">
        <v>1</v>
      </c>
      <c r="B4" s="467"/>
      <c r="C4" s="467"/>
      <c r="D4" s="467"/>
      <c r="E4" s="467"/>
      <c r="F4" s="467"/>
      <c r="G4" s="467"/>
      <c r="H4" s="467"/>
      <c r="I4" s="467"/>
      <c r="J4" s="467"/>
    </row>
    <row r="5" spans="1:11" ht="28.5" customHeight="1">
      <c r="A5" s="373" t="s">
        <v>585</v>
      </c>
      <c r="B5" s="373"/>
      <c r="C5" s="373"/>
      <c r="D5" s="373"/>
      <c r="E5" s="373"/>
      <c r="F5" s="373"/>
      <c r="G5" s="373"/>
      <c r="H5" s="373"/>
      <c r="I5" s="373"/>
      <c r="J5" s="373"/>
      <c r="K5" s="95"/>
    </row>
    <row r="6" spans="1:11" ht="63.75">
      <c r="A6" s="98" t="s">
        <v>207</v>
      </c>
      <c r="B6" s="98" t="s">
        <v>75</v>
      </c>
      <c r="C6" s="98" t="s">
        <v>76</v>
      </c>
      <c r="D6" s="98" t="s">
        <v>183</v>
      </c>
      <c r="E6" s="98" t="s">
        <v>208</v>
      </c>
      <c r="F6" s="98" t="s">
        <v>209</v>
      </c>
      <c r="G6" s="98" t="s">
        <v>210</v>
      </c>
      <c r="H6" s="98" t="s">
        <v>211</v>
      </c>
      <c r="I6" s="98" t="s">
        <v>212</v>
      </c>
      <c r="J6" s="98" t="s">
        <v>213</v>
      </c>
      <c r="K6" s="98" t="s">
        <v>214</v>
      </c>
    </row>
    <row r="7" spans="1:11" ht="102">
      <c r="A7" s="103" t="s">
        <v>454</v>
      </c>
      <c r="B7" s="96" t="s">
        <v>377</v>
      </c>
      <c r="C7" s="110" t="s">
        <v>586</v>
      </c>
      <c r="D7" s="101" t="s">
        <v>215</v>
      </c>
      <c r="E7" s="101" t="s">
        <v>456</v>
      </c>
      <c r="F7" s="108" t="s">
        <v>446</v>
      </c>
      <c r="G7" s="101" t="s">
        <v>292</v>
      </c>
      <c r="H7" s="101" t="s">
        <v>398</v>
      </c>
      <c r="I7" s="232" t="s">
        <v>1255</v>
      </c>
      <c r="J7" s="123">
        <v>44</v>
      </c>
      <c r="K7" s="123">
        <v>32</v>
      </c>
    </row>
    <row r="8" spans="1:11" ht="76.5">
      <c r="A8" s="103" t="s">
        <v>525</v>
      </c>
      <c r="B8" s="96" t="s">
        <v>541</v>
      </c>
      <c r="C8" s="96" t="s">
        <v>526</v>
      </c>
      <c r="D8" s="101" t="s">
        <v>215</v>
      </c>
      <c r="E8" s="101" t="s">
        <v>527</v>
      </c>
      <c r="F8" s="101" t="s">
        <v>292</v>
      </c>
      <c r="G8" s="101" t="s">
        <v>292</v>
      </c>
      <c r="H8" s="101" t="s">
        <v>351</v>
      </c>
      <c r="I8" s="116" t="s">
        <v>1285</v>
      </c>
      <c r="J8" s="123">
        <v>15</v>
      </c>
      <c r="K8" s="123">
        <v>15</v>
      </c>
    </row>
    <row r="9" spans="1:11" ht="153">
      <c r="A9" s="103" t="s">
        <v>346</v>
      </c>
      <c r="B9" s="96" t="s">
        <v>339</v>
      </c>
      <c r="C9" s="110" t="s">
        <v>587</v>
      </c>
      <c r="D9" s="101" t="s">
        <v>215</v>
      </c>
      <c r="E9" s="101" t="s">
        <v>348</v>
      </c>
      <c r="F9" s="101" t="s">
        <v>292</v>
      </c>
      <c r="G9" s="101" t="s">
        <v>292</v>
      </c>
      <c r="H9" s="101" t="s">
        <v>349</v>
      </c>
      <c r="I9" s="232" t="s">
        <v>1257</v>
      </c>
      <c r="J9" s="101">
        <v>16</v>
      </c>
      <c r="K9" s="101">
        <v>14</v>
      </c>
    </row>
    <row r="10" spans="1:11" ht="268.5" customHeight="1">
      <c r="A10" s="103" t="s">
        <v>350</v>
      </c>
      <c r="B10" s="110" t="s">
        <v>339</v>
      </c>
      <c r="C10" s="110" t="s">
        <v>588</v>
      </c>
      <c r="D10" s="113" t="s">
        <v>215</v>
      </c>
      <c r="E10" s="113" t="s">
        <v>353</v>
      </c>
      <c r="F10" s="113" t="s">
        <v>292</v>
      </c>
      <c r="G10" s="113" t="s">
        <v>292</v>
      </c>
      <c r="H10" s="113" t="s">
        <v>352</v>
      </c>
      <c r="I10" s="244" t="s">
        <v>1258</v>
      </c>
      <c r="J10" s="123">
        <v>12</v>
      </c>
      <c r="K10" s="123">
        <v>12</v>
      </c>
    </row>
    <row r="11" spans="1:11" ht="127.5">
      <c r="A11" s="235" t="s">
        <v>636</v>
      </c>
      <c r="B11" s="235" t="s">
        <v>637</v>
      </c>
      <c r="C11" s="241" t="s">
        <v>1238</v>
      </c>
      <c r="D11" s="236" t="s">
        <v>215</v>
      </c>
      <c r="E11" s="236" t="s">
        <v>638</v>
      </c>
      <c r="F11" s="236" t="s">
        <v>452</v>
      </c>
      <c r="G11" s="236" t="s">
        <v>403</v>
      </c>
      <c r="H11" s="236" t="s">
        <v>364</v>
      </c>
      <c r="I11" s="236" t="s">
        <v>1259</v>
      </c>
      <c r="J11" s="236">
        <v>49</v>
      </c>
      <c r="K11" s="236">
        <v>12</v>
      </c>
    </row>
    <row r="12" spans="1:11" ht="127.5">
      <c r="A12" s="103" t="s">
        <v>590</v>
      </c>
      <c r="B12" s="110" t="s">
        <v>416</v>
      </c>
      <c r="C12" s="110" t="s">
        <v>591</v>
      </c>
      <c r="D12" s="113" t="s">
        <v>215</v>
      </c>
      <c r="E12" s="102" t="s">
        <v>592</v>
      </c>
      <c r="F12" s="104" t="s">
        <v>594</v>
      </c>
      <c r="G12" s="113" t="s">
        <v>292</v>
      </c>
      <c r="H12" s="113" t="s">
        <v>593</v>
      </c>
      <c r="I12" s="115" t="s">
        <v>1269</v>
      </c>
      <c r="J12" s="123">
        <v>32</v>
      </c>
      <c r="K12" s="123">
        <v>32</v>
      </c>
    </row>
    <row r="13" spans="1:11" ht="76.5">
      <c r="A13" s="103" t="s">
        <v>358</v>
      </c>
      <c r="B13" s="96" t="s">
        <v>359</v>
      </c>
      <c r="C13" s="96" t="s">
        <v>360</v>
      </c>
      <c r="D13" s="101" t="s">
        <v>215</v>
      </c>
      <c r="E13" s="102" t="s">
        <v>361</v>
      </c>
      <c r="F13" s="104" t="s">
        <v>447</v>
      </c>
      <c r="G13" s="101" t="s">
        <v>362</v>
      </c>
      <c r="H13" s="101" t="s">
        <v>363</v>
      </c>
      <c r="I13" s="105" t="s">
        <v>1302</v>
      </c>
      <c r="J13" s="101">
        <v>20</v>
      </c>
      <c r="K13" s="101">
        <v>19</v>
      </c>
    </row>
    <row r="14" spans="1:11" ht="204">
      <c r="A14" s="103" t="s">
        <v>595</v>
      </c>
      <c r="B14" s="110" t="s">
        <v>596</v>
      </c>
      <c r="C14" s="110" t="s">
        <v>597</v>
      </c>
      <c r="D14" s="113" t="s">
        <v>215</v>
      </c>
      <c r="E14" s="102" t="s">
        <v>599</v>
      </c>
      <c r="F14" s="102" t="s">
        <v>452</v>
      </c>
      <c r="G14" s="113" t="s">
        <v>403</v>
      </c>
      <c r="H14" s="113" t="s">
        <v>598</v>
      </c>
      <c r="I14" s="113" t="s">
        <v>600</v>
      </c>
      <c r="J14" s="113">
        <v>18</v>
      </c>
      <c r="K14" s="113">
        <v>17</v>
      </c>
    </row>
    <row r="15" spans="1:11" ht="102">
      <c r="A15" s="103" t="s">
        <v>497</v>
      </c>
      <c r="B15" s="230" t="s">
        <v>400</v>
      </c>
      <c r="C15" s="110" t="s">
        <v>601</v>
      </c>
      <c r="D15" s="101" t="s">
        <v>215</v>
      </c>
      <c r="E15" s="102" t="s">
        <v>348</v>
      </c>
      <c r="F15" s="102" t="s">
        <v>446</v>
      </c>
      <c r="G15" s="101" t="s">
        <v>362</v>
      </c>
      <c r="H15" s="101" t="s">
        <v>499</v>
      </c>
      <c r="I15" s="130" t="s">
        <v>1255</v>
      </c>
      <c r="J15" s="123">
        <v>13</v>
      </c>
      <c r="K15" s="123">
        <v>11</v>
      </c>
    </row>
    <row r="16" spans="1:11" ht="76.5">
      <c r="A16" s="103" t="s">
        <v>370</v>
      </c>
      <c r="B16" s="110" t="s">
        <v>371</v>
      </c>
      <c r="C16" s="110" t="s">
        <v>372</v>
      </c>
      <c r="D16" s="113" t="s">
        <v>215</v>
      </c>
      <c r="E16" s="113" t="s">
        <v>375</v>
      </c>
      <c r="F16" s="113" t="s">
        <v>373</v>
      </c>
      <c r="G16" s="113" t="s">
        <v>292</v>
      </c>
      <c r="H16" s="113" t="s">
        <v>374</v>
      </c>
      <c r="I16" s="233" t="s">
        <v>1262</v>
      </c>
      <c r="J16" s="123">
        <v>30</v>
      </c>
      <c r="K16" s="123">
        <v>28</v>
      </c>
    </row>
    <row r="17" spans="1:11" ht="63.75">
      <c r="A17" s="103" t="s">
        <v>602</v>
      </c>
      <c r="B17" s="230" t="s">
        <v>1301</v>
      </c>
      <c r="C17" s="110" t="s">
        <v>603</v>
      </c>
      <c r="D17" s="101" t="s">
        <v>215</v>
      </c>
      <c r="E17" s="113" t="s">
        <v>642</v>
      </c>
      <c r="F17" s="113" t="s">
        <v>373</v>
      </c>
      <c r="G17" s="113" t="s">
        <v>362</v>
      </c>
      <c r="H17" s="113" t="s">
        <v>604</v>
      </c>
      <c r="I17" s="113" t="s">
        <v>605</v>
      </c>
      <c r="J17" s="101">
        <v>23</v>
      </c>
      <c r="K17" s="101">
        <v>23</v>
      </c>
    </row>
    <row r="18" spans="1:11" ht="127.5">
      <c r="A18" s="103" t="s">
        <v>540</v>
      </c>
      <c r="B18" s="96" t="s">
        <v>542</v>
      </c>
      <c r="C18" s="230" t="s">
        <v>1300</v>
      </c>
      <c r="D18" s="101" t="s">
        <v>215</v>
      </c>
      <c r="E18" s="101" t="s">
        <v>544</v>
      </c>
      <c r="F18" s="102" t="s">
        <v>446</v>
      </c>
      <c r="G18" s="101" t="s">
        <v>362</v>
      </c>
      <c r="H18" s="113" t="s">
        <v>545</v>
      </c>
      <c r="I18" s="232" t="s">
        <v>1269</v>
      </c>
      <c r="J18" s="123">
        <v>13</v>
      </c>
      <c r="K18" s="123">
        <v>13</v>
      </c>
    </row>
    <row r="19" spans="1:11" ht="114.75">
      <c r="A19" s="103" t="s">
        <v>606</v>
      </c>
      <c r="B19" s="110" t="s">
        <v>607</v>
      </c>
      <c r="C19" s="110" t="s">
        <v>608</v>
      </c>
      <c r="D19" s="113" t="s">
        <v>215</v>
      </c>
      <c r="E19" s="113" t="s">
        <v>609</v>
      </c>
      <c r="F19" s="113" t="s">
        <v>373</v>
      </c>
      <c r="G19" s="113" t="s">
        <v>362</v>
      </c>
      <c r="H19" s="113" t="s">
        <v>610</v>
      </c>
      <c r="I19" s="114" t="s">
        <v>1303</v>
      </c>
      <c r="J19" s="113">
        <v>16</v>
      </c>
      <c r="K19" s="113">
        <v>16</v>
      </c>
    </row>
    <row r="20" spans="1:11" ht="102">
      <c r="A20" s="103" t="s">
        <v>376</v>
      </c>
      <c r="B20" s="96" t="s">
        <v>377</v>
      </c>
      <c r="C20" s="110" t="s">
        <v>611</v>
      </c>
      <c r="D20" s="101" t="s">
        <v>215</v>
      </c>
      <c r="E20" s="101" t="s">
        <v>379</v>
      </c>
      <c r="F20" s="108" t="s">
        <v>449</v>
      </c>
      <c r="G20" s="101" t="s">
        <v>362</v>
      </c>
      <c r="H20" s="113" t="s">
        <v>380</v>
      </c>
      <c r="I20" s="133" t="s">
        <v>1255</v>
      </c>
      <c r="J20" s="123">
        <v>33</v>
      </c>
      <c r="K20" s="123">
        <v>25</v>
      </c>
    </row>
    <row r="21" spans="1:11" ht="153">
      <c r="A21" s="103" t="s">
        <v>551</v>
      </c>
      <c r="B21" s="96" t="s">
        <v>401</v>
      </c>
      <c r="C21" s="110" t="s">
        <v>612</v>
      </c>
      <c r="D21" s="101" t="s">
        <v>215</v>
      </c>
      <c r="E21" s="101" t="s">
        <v>553</v>
      </c>
      <c r="F21" s="106" t="s">
        <v>450</v>
      </c>
      <c r="G21" s="101" t="s">
        <v>216</v>
      </c>
      <c r="H21" s="101" t="s">
        <v>554</v>
      </c>
      <c r="I21" s="115" t="s">
        <v>1255</v>
      </c>
      <c r="J21" s="123">
        <v>54</v>
      </c>
      <c r="K21" s="123">
        <v>43</v>
      </c>
    </row>
    <row r="22" spans="1:11" ht="127.5">
      <c r="A22" s="103" t="s">
        <v>463</v>
      </c>
      <c r="B22" s="96" t="s">
        <v>411</v>
      </c>
      <c r="C22" s="230" t="s">
        <v>1296</v>
      </c>
      <c r="D22" s="101" t="s">
        <v>215</v>
      </c>
      <c r="E22" s="101" t="s">
        <v>465</v>
      </c>
      <c r="F22" s="102" t="s">
        <v>448</v>
      </c>
      <c r="G22" s="102" t="s">
        <v>403</v>
      </c>
      <c r="H22" s="101" t="s">
        <v>466</v>
      </c>
      <c r="I22" s="232" t="s">
        <v>1276</v>
      </c>
      <c r="J22" s="123">
        <v>21</v>
      </c>
      <c r="K22" s="123">
        <v>20</v>
      </c>
    </row>
    <row r="23" spans="1:11" ht="191.25">
      <c r="A23" s="103" t="s">
        <v>391</v>
      </c>
      <c r="B23" s="230" t="s">
        <v>1253</v>
      </c>
      <c r="C23" s="110" t="s">
        <v>613</v>
      </c>
      <c r="D23" s="101" t="s">
        <v>215</v>
      </c>
      <c r="E23" s="101" t="s">
        <v>393</v>
      </c>
      <c r="F23" s="106" t="s">
        <v>450</v>
      </c>
      <c r="G23" s="101" t="s">
        <v>216</v>
      </c>
      <c r="H23" s="101" t="s">
        <v>394</v>
      </c>
      <c r="I23" s="244" t="s">
        <v>1263</v>
      </c>
      <c r="J23" s="123">
        <v>39</v>
      </c>
      <c r="K23" s="123">
        <v>29</v>
      </c>
    </row>
    <row r="24" spans="1:11" ht="89.25">
      <c r="A24" s="103" t="s">
        <v>395</v>
      </c>
      <c r="B24" s="96" t="s">
        <v>401</v>
      </c>
      <c r="C24" s="110" t="s">
        <v>614</v>
      </c>
      <c r="D24" s="101" t="s">
        <v>215</v>
      </c>
      <c r="E24" s="101" t="s">
        <v>397</v>
      </c>
      <c r="F24" s="102" t="s">
        <v>451</v>
      </c>
      <c r="G24" s="101" t="s">
        <v>216</v>
      </c>
      <c r="H24" s="101" t="s">
        <v>398</v>
      </c>
      <c r="I24" s="232" t="s">
        <v>1264</v>
      </c>
      <c r="J24" s="123">
        <v>39</v>
      </c>
      <c r="K24" s="123">
        <v>24</v>
      </c>
    </row>
    <row r="25" spans="1:11" ht="89.25">
      <c r="A25" s="103" t="s">
        <v>1241</v>
      </c>
      <c r="B25" s="230" t="s">
        <v>1242</v>
      </c>
      <c r="C25" s="240" t="s">
        <v>1149</v>
      </c>
      <c r="D25" s="232" t="s">
        <v>215</v>
      </c>
      <c r="E25" s="232" t="s">
        <v>1243</v>
      </c>
      <c r="F25" s="107" t="s">
        <v>633</v>
      </c>
      <c r="G25" s="102" t="s">
        <v>292</v>
      </c>
      <c r="H25" s="232" t="s">
        <v>1244</v>
      </c>
      <c r="I25" s="232" t="s">
        <v>1245</v>
      </c>
      <c r="J25" s="232">
        <v>14</v>
      </c>
      <c r="K25" s="232">
        <v>14</v>
      </c>
    </row>
    <row r="26" spans="1:11" ht="76.5">
      <c r="A26" s="103" t="s">
        <v>406</v>
      </c>
      <c r="B26" s="110" t="s">
        <v>377</v>
      </c>
      <c r="C26" s="110" t="s">
        <v>469</v>
      </c>
      <c r="D26" s="113" t="s">
        <v>215</v>
      </c>
      <c r="E26" s="113" t="s">
        <v>408</v>
      </c>
      <c r="F26" s="108" t="s">
        <v>449</v>
      </c>
      <c r="G26" s="113" t="s">
        <v>403</v>
      </c>
      <c r="H26" s="113" t="s">
        <v>409</v>
      </c>
      <c r="I26" s="232" t="s">
        <v>1265</v>
      </c>
      <c r="J26" s="123">
        <v>34</v>
      </c>
      <c r="K26" s="123">
        <v>31</v>
      </c>
    </row>
    <row r="27" spans="1:11" ht="63.75">
      <c r="A27" s="103" t="s">
        <v>472</v>
      </c>
      <c r="B27" s="96" t="s">
        <v>420</v>
      </c>
      <c r="C27" s="110" t="s">
        <v>615</v>
      </c>
      <c r="D27" s="101" t="s">
        <v>215</v>
      </c>
      <c r="E27" s="101" t="s">
        <v>473</v>
      </c>
      <c r="F27" s="108" t="s">
        <v>451</v>
      </c>
      <c r="G27" s="101" t="s">
        <v>216</v>
      </c>
      <c r="H27" s="101" t="s">
        <v>405</v>
      </c>
      <c r="I27" s="130" t="s">
        <v>1277</v>
      </c>
      <c r="J27" s="123">
        <v>46</v>
      </c>
      <c r="K27" s="123">
        <v>20</v>
      </c>
    </row>
    <row r="28" spans="1:11" ht="178.5">
      <c r="A28" s="103" t="s">
        <v>410</v>
      </c>
      <c r="B28" s="96" t="s">
        <v>411</v>
      </c>
      <c r="C28" s="96" t="s">
        <v>568</v>
      </c>
      <c r="D28" s="101" t="s">
        <v>215</v>
      </c>
      <c r="E28" s="101" t="s">
        <v>413</v>
      </c>
      <c r="F28" s="104" t="s">
        <v>452</v>
      </c>
      <c r="G28" s="101" t="s">
        <v>403</v>
      </c>
      <c r="H28" s="101" t="s">
        <v>414</v>
      </c>
      <c r="I28" s="232" t="s">
        <v>1304</v>
      </c>
      <c r="J28" s="123">
        <v>34</v>
      </c>
      <c r="K28" s="123">
        <v>34</v>
      </c>
    </row>
    <row r="29" spans="1:11" ht="51">
      <c r="A29" s="103" t="s">
        <v>1246</v>
      </c>
      <c r="B29" s="230" t="s">
        <v>1247</v>
      </c>
      <c r="C29" s="240" t="s">
        <v>1150</v>
      </c>
      <c r="D29" s="232" t="s">
        <v>215</v>
      </c>
      <c r="E29" s="232" t="s">
        <v>1248</v>
      </c>
      <c r="F29" s="233" t="s">
        <v>1249</v>
      </c>
      <c r="G29" s="233" t="s">
        <v>403</v>
      </c>
      <c r="H29" s="232" t="s">
        <v>1250</v>
      </c>
      <c r="I29" s="232" t="s">
        <v>1251</v>
      </c>
      <c r="J29" s="232">
        <v>42</v>
      </c>
      <c r="K29" s="232">
        <v>22</v>
      </c>
    </row>
    <row r="30" spans="1:11" ht="191.25">
      <c r="A30" s="103" t="s">
        <v>616</v>
      </c>
      <c r="B30" s="110" t="s">
        <v>617</v>
      </c>
      <c r="C30" s="110" t="s">
        <v>618</v>
      </c>
      <c r="D30" s="113" t="s">
        <v>215</v>
      </c>
      <c r="E30" s="113" t="s">
        <v>619</v>
      </c>
      <c r="F30" s="113" t="s">
        <v>373</v>
      </c>
      <c r="G30" s="113" t="s">
        <v>362</v>
      </c>
      <c r="H30" s="113" t="s">
        <v>620</v>
      </c>
      <c r="I30" s="232" t="s">
        <v>1305</v>
      </c>
      <c r="J30" s="113">
        <v>31</v>
      </c>
      <c r="K30" s="113">
        <v>21</v>
      </c>
    </row>
    <row r="31" spans="1:11" ht="102">
      <c r="A31" s="103" t="s">
        <v>415</v>
      </c>
      <c r="B31" s="110" t="s">
        <v>416</v>
      </c>
      <c r="C31" s="110" t="s">
        <v>621</v>
      </c>
      <c r="D31" s="101" t="s">
        <v>215</v>
      </c>
      <c r="E31" s="101" t="s">
        <v>348</v>
      </c>
      <c r="F31" s="101" t="s">
        <v>292</v>
      </c>
      <c r="G31" s="101" t="s">
        <v>292</v>
      </c>
      <c r="H31" s="113" t="s">
        <v>418</v>
      </c>
      <c r="I31" s="231" t="s">
        <v>1255</v>
      </c>
      <c r="J31" s="123">
        <v>17</v>
      </c>
      <c r="K31" s="123">
        <v>3</v>
      </c>
    </row>
    <row r="32" spans="1:11" ht="102">
      <c r="A32" s="103" t="s">
        <v>423</v>
      </c>
      <c r="B32" s="96" t="s">
        <v>377</v>
      </c>
      <c r="C32" s="110" t="s">
        <v>622</v>
      </c>
      <c r="D32" s="101" t="s">
        <v>215</v>
      </c>
      <c r="E32" s="101" t="s">
        <v>425</v>
      </c>
      <c r="F32" s="108" t="s">
        <v>446</v>
      </c>
      <c r="G32" s="101" t="s">
        <v>292</v>
      </c>
      <c r="H32" s="101" t="s">
        <v>426</v>
      </c>
      <c r="I32" s="232" t="s">
        <v>1255</v>
      </c>
      <c r="J32" s="123">
        <v>35</v>
      </c>
      <c r="K32" s="123">
        <v>34</v>
      </c>
    </row>
    <row r="33" spans="1:11" ht="127.5">
      <c r="A33" s="103" t="s">
        <v>477</v>
      </c>
      <c r="B33" s="96" t="s">
        <v>354</v>
      </c>
      <c r="C33" s="230" t="s">
        <v>1299</v>
      </c>
      <c r="D33" s="101" t="s">
        <v>215</v>
      </c>
      <c r="E33" s="101" t="s">
        <v>379</v>
      </c>
      <c r="F33" s="108" t="s">
        <v>449</v>
      </c>
      <c r="G33" s="101" t="s">
        <v>403</v>
      </c>
      <c r="H33" s="101" t="s">
        <v>479</v>
      </c>
      <c r="I33" s="115" t="s">
        <v>1279</v>
      </c>
      <c r="J33" s="123">
        <v>27</v>
      </c>
      <c r="K33" s="123">
        <v>22</v>
      </c>
    </row>
    <row r="34" spans="1:11" ht="89.25">
      <c r="A34" s="103" t="s">
        <v>431</v>
      </c>
      <c r="B34" s="96" t="s">
        <v>484</v>
      </c>
      <c r="C34" s="96" t="s">
        <v>433</v>
      </c>
      <c r="D34" s="101" t="s">
        <v>215</v>
      </c>
      <c r="E34" s="101" t="s">
        <v>434</v>
      </c>
      <c r="F34" s="101" t="s">
        <v>292</v>
      </c>
      <c r="G34" s="101" t="s">
        <v>292</v>
      </c>
      <c r="H34" s="101" t="s">
        <v>435</v>
      </c>
      <c r="I34" s="232" t="s">
        <v>1268</v>
      </c>
      <c r="J34" s="123">
        <v>31</v>
      </c>
      <c r="K34" s="123">
        <v>3</v>
      </c>
    </row>
    <row r="35" spans="1:11" ht="102">
      <c r="A35" s="103" t="s">
        <v>436</v>
      </c>
      <c r="B35" s="96" t="s">
        <v>339</v>
      </c>
      <c r="C35" s="110" t="s">
        <v>624</v>
      </c>
      <c r="D35" s="101" t="s">
        <v>215</v>
      </c>
      <c r="E35" s="101" t="s">
        <v>437</v>
      </c>
      <c r="F35" s="101" t="s">
        <v>292</v>
      </c>
      <c r="G35" s="101" t="s">
        <v>292</v>
      </c>
      <c r="H35" s="101" t="s">
        <v>438</v>
      </c>
      <c r="I35" s="232" t="s">
        <v>1255</v>
      </c>
      <c r="J35" s="123">
        <v>23</v>
      </c>
      <c r="K35" s="123">
        <v>17</v>
      </c>
    </row>
    <row r="36" spans="1:11" ht="127.5">
      <c r="A36" s="103" t="s">
        <v>575</v>
      </c>
      <c r="B36" s="96" t="s">
        <v>576</v>
      </c>
      <c r="C36" s="110" t="s">
        <v>625</v>
      </c>
      <c r="D36" s="101" t="s">
        <v>215</v>
      </c>
      <c r="E36" s="101" t="s">
        <v>578</v>
      </c>
      <c r="F36" s="101" t="s">
        <v>292</v>
      </c>
      <c r="G36" s="101" t="s">
        <v>292</v>
      </c>
      <c r="H36" s="101" t="s">
        <v>545</v>
      </c>
      <c r="I36" s="232" t="s">
        <v>1288</v>
      </c>
      <c r="J36" s="123">
        <v>32</v>
      </c>
      <c r="K36" s="123">
        <v>32</v>
      </c>
    </row>
    <row r="37" spans="1:11" ht="102">
      <c r="A37" s="103" t="s">
        <v>439</v>
      </c>
      <c r="B37" s="247" t="s">
        <v>400</v>
      </c>
      <c r="C37" s="230" t="s">
        <v>1298</v>
      </c>
      <c r="D37" s="113" t="s">
        <v>215</v>
      </c>
      <c r="E37" s="113" t="s">
        <v>356</v>
      </c>
      <c r="F37" s="107" t="s">
        <v>449</v>
      </c>
      <c r="G37" s="113" t="s">
        <v>362</v>
      </c>
      <c r="H37" s="113" t="s">
        <v>357</v>
      </c>
      <c r="I37" s="232" t="s">
        <v>1255</v>
      </c>
      <c r="J37" s="123">
        <v>45</v>
      </c>
      <c r="K37" s="123">
        <v>25</v>
      </c>
    </row>
    <row r="38" spans="1:11" ht="127.5">
      <c r="A38" s="103" t="s">
        <v>441</v>
      </c>
      <c r="B38" s="110" t="s">
        <v>377</v>
      </c>
      <c r="C38" s="110" t="s">
        <v>626</v>
      </c>
      <c r="D38" s="113" t="s">
        <v>215</v>
      </c>
      <c r="E38" s="113" t="s">
        <v>379</v>
      </c>
      <c r="F38" s="107" t="s">
        <v>449</v>
      </c>
      <c r="G38" s="113" t="s">
        <v>362</v>
      </c>
      <c r="H38" s="113" t="s">
        <v>394</v>
      </c>
      <c r="I38" s="134" t="s">
        <v>1269</v>
      </c>
      <c r="J38" s="123">
        <v>48</v>
      </c>
      <c r="K38" s="123">
        <v>26</v>
      </c>
    </row>
    <row r="39" spans="1:11" ht="127.5">
      <c r="A39" s="103" t="s">
        <v>515</v>
      </c>
      <c r="B39" s="230" t="s">
        <v>671</v>
      </c>
      <c r="C39" s="230" t="s">
        <v>1297</v>
      </c>
      <c r="D39" s="113" t="s">
        <v>215</v>
      </c>
      <c r="E39" s="113" t="s">
        <v>517</v>
      </c>
      <c r="F39" s="113" t="s">
        <v>292</v>
      </c>
      <c r="G39" s="113" t="s">
        <v>292</v>
      </c>
      <c r="H39" s="113" t="s">
        <v>279</v>
      </c>
      <c r="I39" s="232" t="s">
        <v>1269</v>
      </c>
      <c r="J39" s="123">
        <v>13</v>
      </c>
      <c r="K39" s="123">
        <v>3</v>
      </c>
    </row>
    <row r="40" spans="1:11" ht="76.5">
      <c r="A40" s="103" t="s">
        <v>443</v>
      </c>
      <c r="B40" s="96" t="s">
        <v>444</v>
      </c>
      <c r="C40" s="230" t="s">
        <v>1295</v>
      </c>
      <c r="D40" s="101" t="s">
        <v>215</v>
      </c>
      <c r="E40" s="101" t="s">
        <v>356</v>
      </c>
      <c r="F40" s="101" t="s">
        <v>292</v>
      </c>
      <c r="G40" s="101" t="s">
        <v>292</v>
      </c>
      <c r="H40" s="101" t="s">
        <v>357</v>
      </c>
      <c r="I40" s="131" t="s">
        <v>1289</v>
      </c>
      <c r="J40" s="123">
        <v>29</v>
      </c>
      <c r="K40" s="123">
        <v>26</v>
      </c>
    </row>
    <row r="41" spans="1:11" ht="102">
      <c r="A41" s="103" t="s">
        <v>217</v>
      </c>
      <c r="B41" s="96" t="s">
        <v>218</v>
      </c>
      <c r="C41" s="96" t="s">
        <v>221</v>
      </c>
      <c r="D41" s="101" t="s">
        <v>215</v>
      </c>
      <c r="E41" s="101" t="s">
        <v>219</v>
      </c>
      <c r="F41" s="101" t="s">
        <v>220</v>
      </c>
      <c r="G41" s="101" t="s">
        <v>216</v>
      </c>
      <c r="H41" s="101" t="s">
        <v>221</v>
      </c>
      <c r="I41" s="232" t="s">
        <v>1271</v>
      </c>
      <c r="J41" s="101">
        <v>41</v>
      </c>
      <c r="K41" s="101">
        <v>41</v>
      </c>
    </row>
    <row r="42" spans="1:11">
      <c r="A42"/>
    </row>
    <row r="43" spans="1:11">
      <c r="A43"/>
    </row>
    <row r="44" spans="1:11" ht="15.75">
      <c r="A44"/>
      <c r="B44" s="337" t="s">
        <v>1527</v>
      </c>
      <c r="C44" s="337"/>
      <c r="D44" s="337"/>
      <c r="E44" s="338"/>
      <c r="F44" s="338" t="s">
        <v>1528</v>
      </c>
    </row>
    <row r="45" spans="1:11">
      <c r="A45"/>
    </row>
    <row r="46" spans="1:11">
      <c r="A46"/>
    </row>
    <row r="47" spans="1:11">
      <c r="A47"/>
    </row>
    <row r="48" spans="1:11">
      <c r="A48"/>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row r="65" spans="1:1">
      <c r="A65"/>
    </row>
    <row r="66" spans="1:1">
      <c r="A66"/>
    </row>
    <row r="67" spans="1:1">
      <c r="A67"/>
    </row>
    <row r="68" spans="1:1">
      <c r="A68"/>
    </row>
  </sheetData>
  <mergeCells count="6">
    <mergeCell ref="A5:J5"/>
    <mergeCell ref="D1:E1"/>
    <mergeCell ref="J1:K1"/>
    <mergeCell ref="A2:J2"/>
    <mergeCell ref="A3:J3"/>
    <mergeCell ref="A4:J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theme="5" tint="0.59999389629810485"/>
  </sheetPr>
  <dimension ref="A1:O112"/>
  <sheetViews>
    <sheetView view="pageBreakPreview" topLeftCell="A103" zoomScale="85" zoomScaleNormal="100" zoomScaleSheetLayoutView="85" workbookViewId="0">
      <selection activeCell="E122" sqref="E122"/>
    </sheetView>
  </sheetViews>
  <sheetFormatPr defaultRowHeight="15"/>
  <cols>
    <col min="1" max="1" width="10.42578125" style="1" customWidth="1"/>
    <col min="2" max="2" width="23.5703125" style="1" customWidth="1"/>
    <col min="3" max="3" width="22.7109375" style="1" customWidth="1"/>
    <col min="4" max="4" width="10.5703125" style="1" customWidth="1"/>
    <col min="5" max="5" width="14.140625" style="1" customWidth="1"/>
    <col min="6" max="6" width="15.28515625" style="1" customWidth="1"/>
    <col min="7" max="7" width="12.140625" style="1" customWidth="1"/>
    <col min="8" max="8" width="19.42578125" style="1" customWidth="1"/>
    <col min="9" max="9" width="9.140625" style="1"/>
    <col min="10" max="10" width="6.85546875" style="1" customWidth="1"/>
    <col min="11" max="11" width="7.5703125" style="1" customWidth="1"/>
    <col min="12" max="13" width="8.5703125" style="1" customWidth="1"/>
    <col min="14" max="14" width="7.42578125" style="1" customWidth="1"/>
    <col min="15" max="16384" width="9.140625" style="1"/>
  </cols>
  <sheetData>
    <row r="1" spans="1:15">
      <c r="G1" s="381" t="s">
        <v>8</v>
      </c>
      <c r="H1" s="381"/>
      <c r="I1" s="261"/>
      <c r="J1" s="261"/>
      <c r="L1" s="381"/>
      <c r="M1" s="381"/>
      <c r="N1" s="381"/>
      <c r="O1" s="381"/>
    </row>
    <row r="2" spans="1:15">
      <c r="A2" s="382" t="s">
        <v>155</v>
      </c>
      <c r="B2" s="383"/>
      <c r="C2" s="383"/>
      <c r="D2" s="383"/>
      <c r="E2" s="383"/>
      <c r="F2" s="383"/>
      <c r="G2" s="383"/>
      <c r="H2" s="383"/>
      <c r="I2" s="45"/>
      <c r="J2" s="45"/>
      <c r="K2" s="45"/>
      <c r="L2" s="45"/>
      <c r="M2" s="44"/>
      <c r="N2" s="44"/>
      <c r="O2" s="44"/>
    </row>
    <row r="3" spans="1:15">
      <c r="A3" s="382" t="s">
        <v>1336</v>
      </c>
      <c r="B3" s="383"/>
      <c r="C3" s="383"/>
      <c r="D3" s="383"/>
      <c r="E3" s="383"/>
      <c r="F3" s="383"/>
      <c r="G3" s="383"/>
      <c r="H3" s="383"/>
      <c r="I3" s="124"/>
      <c r="J3" s="124"/>
      <c r="K3" s="124"/>
      <c r="L3" s="124"/>
      <c r="M3" s="125"/>
      <c r="N3" s="125"/>
      <c r="O3" s="125"/>
    </row>
    <row r="4" spans="1:15" ht="12" customHeight="1">
      <c r="A4" s="383" t="s">
        <v>1</v>
      </c>
      <c r="B4" s="384"/>
      <c r="C4" s="384"/>
      <c r="D4" s="384"/>
      <c r="E4" s="384"/>
      <c r="F4" s="384"/>
      <c r="G4" s="384"/>
      <c r="H4" s="384"/>
      <c r="I4" s="262"/>
      <c r="J4" s="262"/>
      <c r="K4" s="126"/>
      <c r="L4" s="126"/>
      <c r="M4" s="125"/>
      <c r="N4" s="125"/>
      <c r="O4" s="125"/>
    </row>
    <row r="5" spans="1:15">
      <c r="A5" s="126"/>
      <c r="B5" s="126"/>
      <c r="C5" s="126"/>
      <c r="D5" s="126"/>
      <c r="E5" s="126"/>
      <c r="F5" s="126"/>
      <c r="G5" s="126"/>
      <c r="H5" s="126"/>
      <c r="I5" s="126"/>
      <c r="J5" s="126"/>
      <c r="K5" s="126"/>
      <c r="L5" s="126"/>
    </row>
    <row r="6" spans="1:15">
      <c r="A6" s="385" t="s">
        <v>731</v>
      </c>
      <c r="B6" s="385"/>
      <c r="C6" s="385"/>
      <c r="D6" s="385"/>
      <c r="E6" s="385"/>
      <c r="F6" s="385"/>
      <c r="G6" s="385"/>
      <c r="H6" s="385"/>
    </row>
    <row r="7" spans="1:15">
      <c r="A7" s="378" t="s">
        <v>182</v>
      </c>
      <c r="B7" s="378" t="s">
        <v>226</v>
      </c>
      <c r="C7" s="378" t="s">
        <v>183</v>
      </c>
      <c r="D7" s="378" t="s">
        <v>5</v>
      </c>
      <c r="E7" s="386" t="s">
        <v>184</v>
      </c>
      <c r="F7" s="387"/>
      <c r="G7" s="387"/>
      <c r="H7" s="388"/>
    </row>
    <row r="8" spans="1:15" ht="63" customHeight="1">
      <c r="A8" s="379"/>
      <c r="B8" s="379"/>
      <c r="C8" s="379"/>
      <c r="D8" s="379"/>
      <c r="E8" s="260" t="s">
        <v>185</v>
      </c>
      <c r="F8" s="260" t="s">
        <v>186</v>
      </c>
      <c r="G8" s="260" t="s">
        <v>187</v>
      </c>
      <c r="H8" s="260" t="s">
        <v>188</v>
      </c>
    </row>
    <row r="9" spans="1:15" ht="49.5" customHeight="1">
      <c r="A9" s="127" t="s">
        <v>276</v>
      </c>
      <c r="B9" s="287" t="s">
        <v>258</v>
      </c>
      <c r="C9" s="128" t="s">
        <v>270</v>
      </c>
      <c r="D9" s="128" t="s">
        <v>24</v>
      </c>
      <c r="E9" s="282">
        <f>11+9</f>
        <v>20</v>
      </c>
      <c r="F9" s="282"/>
      <c r="G9" s="282"/>
      <c r="H9" s="282">
        <f>17+7</f>
        <v>24</v>
      </c>
    </row>
    <row r="10" spans="1:15" ht="45">
      <c r="A10" s="127" t="s">
        <v>276</v>
      </c>
      <c r="B10" s="287" t="s">
        <v>259</v>
      </c>
      <c r="C10" s="128" t="s">
        <v>270</v>
      </c>
      <c r="D10" s="128" t="s">
        <v>24</v>
      </c>
      <c r="E10" s="282">
        <f>11+16+1</f>
        <v>28</v>
      </c>
      <c r="F10" s="282"/>
      <c r="G10" s="282"/>
      <c r="H10" s="282">
        <v>1</v>
      </c>
    </row>
    <row r="11" spans="1:15" ht="45">
      <c r="A11" s="127" t="s">
        <v>276</v>
      </c>
      <c r="B11" s="287" t="s">
        <v>258</v>
      </c>
      <c r="C11" s="128" t="s">
        <v>270</v>
      </c>
      <c r="D11" s="128" t="s">
        <v>277</v>
      </c>
      <c r="E11" s="282"/>
      <c r="F11" s="282"/>
      <c r="G11" s="282"/>
      <c r="H11" s="282">
        <f>13+2+11</f>
        <v>26</v>
      </c>
    </row>
    <row r="12" spans="1:15" ht="45">
      <c r="A12" s="127" t="s">
        <v>276</v>
      </c>
      <c r="B12" s="287" t="s">
        <v>259</v>
      </c>
      <c r="C12" s="128" t="s">
        <v>270</v>
      </c>
      <c r="D12" s="128" t="s">
        <v>277</v>
      </c>
      <c r="E12" s="282"/>
      <c r="F12" s="282"/>
      <c r="G12" s="282"/>
      <c r="H12" s="282">
        <f>15+3+17+2</f>
        <v>37</v>
      </c>
    </row>
    <row r="13" spans="1:15" ht="45">
      <c r="A13" s="127" t="s">
        <v>276</v>
      </c>
      <c r="B13" s="287" t="s">
        <v>258</v>
      </c>
      <c r="C13" s="128" t="s">
        <v>270</v>
      </c>
      <c r="D13" s="128" t="s">
        <v>3</v>
      </c>
      <c r="E13" s="282"/>
      <c r="F13" s="282"/>
      <c r="G13" s="282"/>
      <c r="H13" s="282">
        <f>14+1+16+2+13+1+15</f>
        <v>62</v>
      </c>
    </row>
    <row r="14" spans="1:15" ht="45">
      <c r="A14" s="127" t="s">
        <v>276</v>
      </c>
      <c r="B14" s="287" t="s">
        <v>259</v>
      </c>
      <c r="C14" s="128" t="s">
        <v>270</v>
      </c>
      <c r="D14" s="128" t="s">
        <v>3</v>
      </c>
      <c r="E14" s="282"/>
      <c r="F14" s="282"/>
      <c r="G14" s="282"/>
      <c r="H14" s="282">
        <f>24+18+2</f>
        <v>44</v>
      </c>
    </row>
    <row r="15" spans="1:15" ht="30">
      <c r="A15" s="127" t="s">
        <v>276</v>
      </c>
      <c r="B15" s="287" t="s">
        <v>293</v>
      </c>
      <c r="C15" s="128" t="s">
        <v>270</v>
      </c>
      <c r="D15" s="128" t="s">
        <v>3</v>
      </c>
      <c r="E15" s="282"/>
      <c r="F15" s="282"/>
      <c r="G15" s="282"/>
      <c r="H15" s="282">
        <v>11</v>
      </c>
    </row>
    <row r="17" spans="1:8">
      <c r="G17" s="381" t="s">
        <v>8</v>
      </c>
      <c r="H17" s="381"/>
    </row>
    <row r="18" spans="1:8">
      <c r="A18" s="382" t="s">
        <v>155</v>
      </c>
      <c r="B18" s="383"/>
      <c r="C18" s="383"/>
      <c r="D18" s="383"/>
      <c r="E18" s="383"/>
      <c r="F18" s="383"/>
      <c r="G18" s="383"/>
      <c r="H18" s="383"/>
    </row>
    <row r="19" spans="1:8">
      <c r="A19" s="382" t="s">
        <v>1336</v>
      </c>
      <c r="B19" s="383"/>
      <c r="C19" s="383"/>
      <c r="D19" s="383"/>
      <c r="E19" s="383"/>
      <c r="F19" s="383"/>
      <c r="G19" s="383"/>
      <c r="H19" s="383"/>
    </row>
    <row r="20" spans="1:8">
      <c r="A20" s="383" t="s">
        <v>1</v>
      </c>
      <c r="B20" s="384"/>
      <c r="C20" s="384"/>
      <c r="D20" s="384"/>
      <c r="E20" s="384"/>
      <c r="F20" s="384"/>
      <c r="G20" s="384"/>
      <c r="H20" s="384"/>
    </row>
    <row r="21" spans="1:8">
      <c r="A21" s="126"/>
      <c r="B21" s="126"/>
      <c r="C21" s="126"/>
      <c r="D21" s="126"/>
      <c r="E21" s="126"/>
      <c r="F21" s="126"/>
      <c r="G21" s="126"/>
      <c r="H21" s="126"/>
    </row>
    <row r="22" spans="1:8" ht="15" customHeight="1">
      <c r="A22" s="385" t="s">
        <v>732</v>
      </c>
      <c r="B22" s="385"/>
      <c r="C22" s="385"/>
      <c r="D22" s="385"/>
      <c r="E22" s="385"/>
      <c r="F22" s="385"/>
      <c r="G22" s="385"/>
      <c r="H22" s="385"/>
    </row>
    <row r="23" spans="1:8" ht="15" customHeight="1">
      <c r="A23" s="378" t="s">
        <v>182</v>
      </c>
      <c r="B23" s="378" t="s">
        <v>226</v>
      </c>
      <c r="C23" s="378" t="s">
        <v>183</v>
      </c>
      <c r="D23" s="378" t="s">
        <v>5</v>
      </c>
      <c r="E23" s="386" t="s">
        <v>184</v>
      </c>
      <c r="F23" s="387"/>
      <c r="G23" s="387"/>
      <c r="H23" s="388"/>
    </row>
    <row r="24" spans="1:8" ht="71.25">
      <c r="A24" s="379"/>
      <c r="B24" s="379"/>
      <c r="C24" s="379"/>
      <c r="D24" s="379"/>
      <c r="E24" s="260" t="s">
        <v>185</v>
      </c>
      <c r="F24" s="260" t="s">
        <v>186</v>
      </c>
      <c r="G24" s="260" t="s">
        <v>187</v>
      </c>
      <c r="H24" s="260" t="s">
        <v>188</v>
      </c>
    </row>
    <row r="25" spans="1:8" ht="60">
      <c r="A25" s="127" t="s">
        <v>268</v>
      </c>
      <c r="B25" s="287" t="s">
        <v>252</v>
      </c>
      <c r="C25" s="128" t="s">
        <v>270</v>
      </c>
      <c r="D25" s="128" t="s">
        <v>24</v>
      </c>
      <c r="E25" s="282">
        <f>10+10+10+12</f>
        <v>42</v>
      </c>
      <c r="F25" s="282"/>
      <c r="G25" s="282"/>
      <c r="H25" s="282">
        <f>13+3+3</f>
        <v>19</v>
      </c>
    </row>
    <row r="27" spans="1:8">
      <c r="G27" s="381" t="s">
        <v>8</v>
      </c>
      <c r="H27" s="381"/>
    </row>
    <row r="28" spans="1:8">
      <c r="A28" s="382" t="s">
        <v>155</v>
      </c>
      <c r="B28" s="383"/>
      <c r="C28" s="383"/>
      <c r="D28" s="383"/>
      <c r="E28" s="383"/>
      <c r="F28" s="383"/>
      <c r="G28" s="383"/>
      <c r="H28" s="383"/>
    </row>
    <row r="29" spans="1:8">
      <c r="A29" s="382" t="s">
        <v>1336</v>
      </c>
      <c r="B29" s="383"/>
      <c r="C29" s="383"/>
      <c r="D29" s="383"/>
      <c r="E29" s="383"/>
      <c r="F29" s="383"/>
      <c r="G29" s="383"/>
      <c r="H29" s="383"/>
    </row>
    <row r="30" spans="1:8">
      <c r="A30" s="383" t="s">
        <v>1</v>
      </c>
      <c r="B30" s="384"/>
      <c r="C30" s="384"/>
      <c r="D30" s="384"/>
      <c r="E30" s="384"/>
      <c r="F30" s="384"/>
      <c r="G30" s="384"/>
      <c r="H30" s="384"/>
    </row>
    <row r="31" spans="1:8">
      <c r="A31" s="126"/>
      <c r="B31" s="126"/>
      <c r="C31" s="126"/>
      <c r="D31" s="126"/>
      <c r="E31" s="126"/>
      <c r="F31" s="126"/>
      <c r="G31" s="126"/>
      <c r="H31" s="126"/>
    </row>
    <row r="32" spans="1:8" ht="33.75" customHeight="1">
      <c r="A32" s="385" t="s">
        <v>733</v>
      </c>
      <c r="B32" s="385"/>
      <c r="C32" s="385"/>
      <c r="D32" s="385"/>
      <c r="E32" s="385"/>
      <c r="F32" s="385"/>
      <c r="G32" s="385"/>
      <c r="H32" s="385"/>
    </row>
    <row r="33" spans="1:8" ht="15" customHeight="1">
      <c r="A33" s="378" t="s">
        <v>182</v>
      </c>
      <c r="B33" s="378" t="s">
        <v>226</v>
      </c>
      <c r="C33" s="378" t="s">
        <v>183</v>
      </c>
      <c r="D33" s="378" t="s">
        <v>5</v>
      </c>
      <c r="E33" s="386" t="s">
        <v>184</v>
      </c>
      <c r="F33" s="387"/>
      <c r="G33" s="387"/>
      <c r="H33" s="388"/>
    </row>
    <row r="34" spans="1:8" ht="71.25">
      <c r="A34" s="379"/>
      <c r="B34" s="379"/>
      <c r="C34" s="379"/>
      <c r="D34" s="379"/>
      <c r="E34" s="260" t="s">
        <v>185</v>
      </c>
      <c r="F34" s="260" t="s">
        <v>186</v>
      </c>
      <c r="G34" s="260" t="s">
        <v>187</v>
      </c>
      <c r="H34" s="260" t="s">
        <v>188</v>
      </c>
    </row>
    <row r="35" spans="1:8" ht="65.25" customHeight="1">
      <c r="A35" s="127" t="s">
        <v>271</v>
      </c>
      <c r="B35" s="287" t="s">
        <v>254</v>
      </c>
      <c r="C35" s="128" t="s">
        <v>270</v>
      </c>
      <c r="D35" s="128" t="s">
        <v>24</v>
      </c>
      <c r="E35" s="282">
        <f>10+10+8+10</f>
        <v>38</v>
      </c>
      <c r="F35" s="282"/>
      <c r="G35" s="282"/>
      <c r="H35" s="282">
        <v>11</v>
      </c>
    </row>
    <row r="37" spans="1:8">
      <c r="G37" s="381" t="s">
        <v>8</v>
      </c>
      <c r="H37" s="381"/>
    </row>
    <row r="38" spans="1:8">
      <c r="A38" s="382" t="s">
        <v>155</v>
      </c>
      <c r="B38" s="383"/>
      <c r="C38" s="383"/>
      <c r="D38" s="383"/>
      <c r="E38" s="383"/>
      <c r="F38" s="383"/>
      <c r="G38" s="383"/>
      <c r="H38" s="383"/>
    </row>
    <row r="39" spans="1:8">
      <c r="A39" s="382" t="s">
        <v>1336</v>
      </c>
      <c r="B39" s="383"/>
      <c r="C39" s="383"/>
      <c r="D39" s="383"/>
      <c r="E39" s="383"/>
      <c r="F39" s="383"/>
      <c r="G39" s="383"/>
      <c r="H39" s="383"/>
    </row>
    <row r="40" spans="1:8">
      <c r="A40" s="383" t="s">
        <v>1</v>
      </c>
      <c r="B40" s="384"/>
      <c r="C40" s="384"/>
      <c r="D40" s="384"/>
      <c r="E40" s="384"/>
      <c r="F40" s="384"/>
      <c r="G40" s="384"/>
      <c r="H40" s="384"/>
    </row>
    <row r="41" spans="1:8">
      <c r="A41" s="126"/>
      <c r="B41" s="126"/>
      <c r="C41" s="126"/>
      <c r="D41" s="126"/>
      <c r="E41" s="126"/>
      <c r="F41" s="126"/>
      <c r="G41" s="126"/>
      <c r="H41" s="126"/>
    </row>
    <row r="42" spans="1:8" ht="15" customHeight="1">
      <c r="A42" s="385" t="s">
        <v>734</v>
      </c>
      <c r="B42" s="385"/>
      <c r="C42" s="385"/>
      <c r="D42" s="385"/>
      <c r="E42" s="385"/>
      <c r="F42" s="385"/>
      <c r="G42" s="385"/>
      <c r="H42" s="385"/>
    </row>
    <row r="43" spans="1:8" ht="15" customHeight="1">
      <c r="A43" s="378" t="s">
        <v>182</v>
      </c>
      <c r="B43" s="378" t="s">
        <v>226</v>
      </c>
      <c r="C43" s="378" t="s">
        <v>183</v>
      </c>
      <c r="D43" s="378" t="s">
        <v>5</v>
      </c>
      <c r="E43" s="386" t="s">
        <v>184</v>
      </c>
      <c r="F43" s="387"/>
      <c r="G43" s="387"/>
      <c r="H43" s="388"/>
    </row>
    <row r="44" spans="1:8" ht="71.25">
      <c r="A44" s="379"/>
      <c r="B44" s="379"/>
      <c r="C44" s="379"/>
      <c r="D44" s="379"/>
      <c r="E44" s="260" t="s">
        <v>185</v>
      </c>
      <c r="F44" s="260" t="s">
        <v>186</v>
      </c>
      <c r="G44" s="260" t="s">
        <v>187</v>
      </c>
      <c r="H44" s="260" t="s">
        <v>188</v>
      </c>
    </row>
    <row r="45" spans="1:8" ht="60" customHeight="1">
      <c r="A45" s="127" t="s">
        <v>273</v>
      </c>
      <c r="B45" s="287" t="s">
        <v>729</v>
      </c>
      <c r="C45" s="128" t="s">
        <v>270</v>
      </c>
      <c r="D45" s="128" t="s">
        <v>24</v>
      </c>
      <c r="E45" s="282">
        <f>10+8</f>
        <v>18</v>
      </c>
      <c r="F45" s="282"/>
      <c r="G45" s="282"/>
      <c r="H45" s="282">
        <f>4+1+11</f>
        <v>16</v>
      </c>
    </row>
    <row r="47" spans="1:8">
      <c r="A47" s="295"/>
      <c r="B47" s="295"/>
      <c r="C47" s="295"/>
      <c r="D47" s="295"/>
      <c r="E47" s="295"/>
      <c r="F47" s="295"/>
      <c r="G47" s="394" t="s">
        <v>8</v>
      </c>
      <c r="H47" s="394"/>
    </row>
    <row r="48" spans="1:8">
      <c r="A48" s="395" t="s">
        <v>155</v>
      </c>
      <c r="B48" s="396"/>
      <c r="C48" s="396"/>
      <c r="D48" s="396"/>
      <c r="E48" s="396"/>
      <c r="F48" s="396"/>
      <c r="G48" s="396"/>
      <c r="H48" s="396"/>
    </row>
    <row r="49" spans="1:8">
      <c r="A49" s="395" t="s">
        <v>1336</v>
      </c>
      <c r="B49" s="396"/>
      <c r="C49" s="396"/>
      <c r="D49" s="396"/>
      <c r="E49" s="396"/>
      <c r="F49" s="396"/>
      <c r="G49" s="396"/>
      <c r="H49" s="396"/>
    </row>
    <row r="50" spans="1:8">
      <c r="A50" s="396" t="s">
        <v>1</v>
      </c>
      <c r="B50" s="397"/>
      <c r="C50" s="397"/>
      <c r="D50" s="397"/>
      <c r="E50" s="397"/>
      <c r="F50" s="397"/>
      <c r="G50" s="397"/>
      <c r="H50" s="397"/>
    </row>
    <row r="51" spans="1:8">
      <c r="A51" s="296"/>
      <c r="B51" s="296"/>
      <c r="C51" s="296"/>
      <c r="D51" s="296"/>
      <c r="E51" s="296"/>
      <c r="F51" s="296"/>
      <c r="G51" s="296"/>
      <c r="H51" s="296"/>
    </row>
    <row r="52" spans="1:8" ht="15" customHeight="1">
      <c r="A52" s="398" t="s">
        <v>735</v>
      </c>
      <c r="B52" s="398"/>
      <c r="C52" s="398"/>
      <c r="D52" s="398"/>
      <c r="E52" s="398"/>
      <c r="F52" s="398"/>
      <c r="G52" s="398"/>
      <c r="H52" s="398"/>
    </row>
    <row r="53" spans="1:8" ht="15" customHeight="1">
      <c r="A53" s="389" t="s">
        <v>182</v>
      </c>
      <c r="B53" s="389" t="s">
        <v>226</v>
      </c>
      <c r="C53" s="389" t="s">
        <v>183</v>
      </c>
      <c r="D53" s="389" t="s">
        <v>5</v>
      </c>
      <c r="E53" s="391" t="s">
        <v>184</v>
      </c>
      <c r="F53" s="392"/>
      <c r="G53" s="392"/>
      <c r="H53" s="393"/>
    </row>
    <row r="54" spans="1:8" ht="71.25">
      <c r="A54" s="390"/>
      <c r="B54" s="390"/>
      <c r="C54" s="390"/>
      <c r="D54" s="390"/>
      <c r="E54" s="297" t="s">
        <v>185</v>
      </c>
      <c r="F54" s="297" t="s">
        <v>186</v>
      </c>
      <c r="G54" s="297" t="s">
        <v>187</v>
      </c>
      <c r="H54" s="297" t="s">
        <v>188</v>
      </c>
    </row>
    <row r="55" spans="1:8" ht="45">
      <c r="A55" s="298" t="s">
        <v>280</v>
      </c>
      <c r="B55" s="299" t="s">
        <v>730</v>
      </c>
      <c r="C55" s="180" t="s">
        <v>270</v>
      </c>
      <c r="D55" s="180" t="s">
        <v>24</v>
      </c>
      <c r="E55" s="142">
        <f>11+8+10+12</f>
        <v>41</v>
      </c>
      <c r="F55" s="142"/>
      <c r="G55" s="142"/>
      <c r="H55" s="142">
        <f>14+2+6+4+2+1</f>
        <v>29</v>
      </c>
    </row>
    <row r="56" spans="1:8" ht="45">
      <c r="A56" s="298" t="s">
        <v>280</v>
      </c>
      <c r="B56" s="299" t="s">
        <v>730</v>
      </c>
      <c r="C56" s="180" t="s">
        <v>270</v>
      </c>
      <c r="D56" s="180" t="s">
        <v>3</v>
      </c>
      <c r="E56" s="146"/>
      <c r="F56" s="146"/>
      <c r="G56" s="146"/>
      <c r="H56" s="146">
        <f>15+3+2+28+10+13+2+23+1</f>
        <v>97</v>
      </c>
    </row>
    <row r="57" spans="1:8">
      <c r="G57" s="381" t="s">
        <v>8</v>
      </c>
      <c r="H57" s="381"/>
    </row>
    <row r="58" spans="1:8">
      <c r="A58" s="382" t="s">
        <v>155</v>
      </c>
      <c r="B58" s="383"/>
      <c r="C58" s="383"/>
      <c r="D58" s="383"/>
      <c r="E58" s="383"/>
      <c r="F58" s="383"/>
      <c r="G58" s="383"/>
      <c r="H58" s="383"/>
    </row>
    <row r="59" spans="1:8">
      <c r="A59" s="382" t="s">
        <v>1336</v>
      </c>
      <c r="B59" s="383"/>
      <c r="C59" s="383"/>
      <c r="D59" s="383"/>
      <c r="E59" s="383"/>
      <c r="F59" s="383"/>
      <c r="G59" s="383"/>
      <c r="H59" s="383"/>
    </row>
    <row r="60" spans="1:8">
      <c r="A60" s="383" t="s">
        <v>1</v>
      </c>
      <c r="B60" s="384"/>
      <c r="C60" s="384"/>
      <c r="D60" s="384"/>
      <c r="E60" s="384"/>
      <c r="F60" s="384"/>
      <c r="G60" s="384"/>
      <c r="H60" s="384"/>
    </row>
    <row r="61" spans="1:8">
      <c r="A61" s="126"/>
      <c r="B61" s="126"/>
      <c r="C61" s="126"/>
      <c r="D61" s="126"/>
      <c r="E61" s="126"/>
      <c r="F61" s="126"/>
      <c r="G61" s="126"/>
      <c r="H61" s="126"/>
    </row>
    <row r="62" spans="1:8">
      <c r="A62" s="385" t="s">
        <v>1337</v>
      </c>
      <c r="B62" s="385"/>
      <c r="C62" s="385"/>
      <c r="D62" s="385"/>
      <c r="E62" s="385"/>
      <c r="F62" s="385"/>
      <c r="G62" s="385"/>
      <c r="H62" s="385"/>
    </row>
    <row r="63" spans="1:8" ht="15" customHeight="1">
      <c r="A63" s="378" t="s">
        <v>182</v>
      </c>
      <c r="B63" s="378" t="s">
        <v>226</v>
      </c>
      <c r="C63" s="378" t="s">
        <v>183</v>
      </c>
      <c r="D63" s="378" t="s">
        <v>5</v>
      </c>
      <c r="E63" s="386" t="s">
        <v>184</v>
      </c>
      <c r="F63" s="387"/>
      <c r="G63" s="387"/>
      <c r="H63" s="388"/>
    </row>
    <row r="64" spans="1:8" ht="15" customHeight="1">
      <c r="A64" s="379"/>
      <c r="B64" s="379"/>
      <c r="C64" s="379"/>
      <c r="D64" s="379"/>
      <c r="E64" s="260" t="s">
        <v>185</v>
      </c>
      <c r="F64" s="260" t="s">
        <v>186</v>
      </c>
      <c r="G64" s="260" t="s">
        <v>187</v>
      </c>
      <c r="H64" s="260" t="s">
        <v>188</v>
      </c>
    </row>
    <row r="65" spans="1:8" ht="75">
      <c r="A65" s="127" t="s">
        <v>1338</v>
      </c>
      <c r="B65" s="287" t="s">
        <v>1339</v>
      </c>
      <c r="C65" s="128" t="s">
        <v>270</v>
      </c>
      <c r="D65" s="128" t="s">
        <v>3</v>
      </c>
      <c r="E65" s="283"/>
      <c r="F65" s="283"/>
      <c r="G65" s="283"/>
      <c r="H65" s="283">
        <f>8+58+20+11+1</f>
        <v>98</v>
      </c>
    </row>
    <row r="67" spans="1:8">
      <c r="G67" s="381" t="s">
        <v>8</v>
      </c>
      <c r="H67" s="381"/>
    </row>
    <row r="68" spans="1:8">
      <c r="A68" s="382" t="s">
        <v>155</v>
      </c>
      <c r="B68" s="383"/>
      <c r="C68" s="383"/>
      <c r="D68" s="383"/>
      <c r="E68" s="383"/>
      <c r="F68" s="383"/>
      <c r="G68" s="383"/>
      <c r="H68" s="383"/>
    </row>
    <row r="69" spans="1:8">
      <c r="A69" s="382" t="s">
        <v>1336</v>
      </c>
      <c r="B69" s="383"/>
      <c r="C69" s="383"/>
      <c r="D69" s="383"/>
      <c r="E69" s="383"/>
      <c r="F69" s="383"/>
      <c r="G69" s="383"/>
      <c r="H69" s="383"/>
    </row>
    <row r="70" spans="1:8">
      <c r="A70" s="383" t="s">
        <v>1</v>
      </c>
      <c r="B70" s="384"/>
      <c r="C70" s="384"/>
      <c r="D70" s="384"/>
      <c r="E70" s="384"/>
      <c r="F70" s="384"/>
      <c r="G70" s="384"/>
      <c r="H70" s="384"/>
    </row>
    <row r="71" spans="1:8">
      <c r="A71" s="126"/>
      <c r="B71" s="126"/>
      <c r="C71" s="126"/>
      <c r="D71" s="126"/>
      <c r="E71" s="126"/>
      <c r="F71" s="126"/>
      <c r="G71" s="126"/>
      <c r="H71" s="126"/>
    </row>
    <row r="72" spans="1:8">
      <c r="A72" s="385" t="s">
        <v>736</v>
      </c>
      <c r="B72" s="385"/>
      <c r="C72" s="385"/>
      <c r="D72" s="385"/>
      <c r="E72" s="385"/>
      <c r="F72" s="385"/>
      <c r="G72" s="385"/>
      <c r="H72" s="385"/>
    </row>
    <row r="73" spans="1:8">
      <c r="A73" s="378" t="s">
        <v>182</v>
      </c>
      <c r="B73" s="378" t="s">
        <v>226</v>
      </c>
      <c r="C73" s="378" t="s">
        <v>183</v>
      </c>
      <c r="D73" s="378" t="s">
        <v>5</v>
      </c>
      <c r="E73" s="386" t="s">
        <v>184</v>
      </c>
      <c r="F73" s="387"/>
      <c r="G73" s="387"/>
      <c r="H73" s="388"/>
    </row>
    <row r="74" spans="1:8" ht="15" customHeight="1">
      <c r="A74" s="379"/>
      <c r="B74" s="379"/>
      <c r="C74" s="379"/>
      <c r="D74" s="379"/>
      <c r="E74" s="260" t="s">
        <v>185</v>
      </c>
      <c r="F74" s="260" t="s">
        <v>186</v>
      </c>
      <c r="G74" s="260" t="s">
        <v>187</v>
      </c>
      <c r="H74" s="260" t="s">
        <v>188</v>
      </c>
    </row>
    <row r="75" spans="1:8" ht="15" customHeight="1">
      <c r="A75" s="127" t="s">
        <v>281</v>
      </c>
      <c r="B75" s="287" t="s">
        <v>243</v>
      </c>
      <c r="C75" s="128" t="s">
        <v>270</v>
      </c>
      <c r="D75" s="128" t="s">
        <v>24</v>
      </c>
      <c r="E75" s="282"/>
      <c r="F75" s="282"/>
      <c r="G75" s="282"/>
      <c r="H75" s="282">
        <v>11</v>
      </c>
    </row>
    <row r="76" spans="1:8" ht="30">
      <c r="A76" s="127" t="s">
        <v>281</v>
      </c>
      <c r="B76" s="287" t="s">
        <v>243</v>
      </c>
      <c r="C76" s="128" t="s">
        <v>270</v>
      </c>
      <c r="D76" s="128" t="s">
        <v>3</v>
      </c>
      <c r="E76" s="283"/>
      <c r="F76" s="283"/>
      <c r="G76" s="283"/>
      <c r="H76" s="283">
        <f>23+18+16+19</f>
        <v>76</v>
      </c>
    </row>
    <row r="78" spans="1:8">
      <c r="G78" s="381" t="s">
        <v>8</v>
      </c>
      <c r="H78" s="381"/>
    </row>
    <row r="79" spans="1:8">
      <c r="A79" s="382" t="s">
        <v>155</v>
      </c>
      <c r="B79" s="383"/>
      <c r="C79" s="383"/>
      <c r="D79" s="383"/>
      <c r="E79" s="383"/>
      <c r="F79" s="383"/>
      <c r="G79" s="383"/>
      <c r="H79" s="383"/>
    </row>
    <row r="80" spans="1:8">
      <c r="A80" s="382" t="s">
        <v>1336</v>
      </c>
      <c r="B80" s="383"/>
      <c r="C80" s="383"/>
      <c r="D80" s="383"/>
      <c r="E80" s="383"/>
      <c r="F80" s="383"/>
      <c r="G80" s="383"/>
      <c r="H80" s="383"/>
    </row>
    <row r="81" spans="1:8">
      <c r="A81" s="383" t="s">
        <v>1</v>
      </c>
      <c r="B81" s="384"/>
      <c r="C81" s="384"/>
      <c r="D81" s="384"/>
      <c r="E81" s="384"/>
      <c r="F81" s="384"/>
      <c r="G81" s="384"/>
      <c r="H81" s="384"/>
    </row>
    <row r="82" spans="1:8">
      <c r="A82" s="126"/>
      <c r="B82" s="126"/>
      <c r="C82" s="126"/>
      <c r="D82" s="126"/>
      <c r="E82" s="126"/>
      <c r="F82" s="126"/>
      <c r="G82" s="126"/>
      <c r="H82" s="126"/>
    </row>
    <row r="83" spans="1:8">
      <c r="A83" s="385" t="s">
        <v>738</v>
      </c>
      <c r="B83" s="385"/>
      <c r="C83" s="385"/>
      <c r="D83" s="385"/>
      <c r="E83" s="385"/>
      <c r="F83" s="385"/>
      <c r="G83" s="385"/>
      <c r="H83" s="385"/>
    </row>
    <row r="84" spans="1:8" ht="15" customHeight="1">
      <c r="A84" s="378" t="s">
        <v>182</v>
      </c>
      <c r="B84" s="378" t="s">
        <v>226</v>
      </c>
      <c r="C84" s="378" t="s">
        <v>183</v>
      </c>
      <c r="D84" s="378" t="s">
        <v>5</v>
      </c>
      <c r="E84" s="386" t="s">
        <v>184</v>
      </c>
      <c r="F84" s="387"/>
      <c r="G84" s="387"/>
      <c r="H84" s="388"/>
    </row>
    <row r="85" spans="1:8" ht="15" customHeight="1">
      <c r="A85" s="379"/>
      <c r="B85" s="379"/>
      <c r="C85" s="379"/>
      <c r="D85" s="379"/>
      <c r="E85" s="260" t="s">
        <v>185</v>
      </c>
      <c r="F85" s="260" t="s">
        <v>186</v>
      </c>
      <c r="G85" s="260" t="s">
        <v>187</v>
      </c>
      <c r="H85" s="260" t="s">
        <v>188</v>
      </c>
    </row>
    <row r="86" spans="1:8" ht="75">
      <c r="A86" s="127" t="s">
        <v>283</v>
      </c>
      <c r="B86" s="287" t="s">
        <v>263</v>
      </c>
      <c r="C86" s="128" t="s">
        <v>284</v>
      </c>
      <c r="D86" s="128" t="s">
        <v>24</v>
      </c>
      <c r="E86" s="282">
        <v>10</v>
      </c>
      <c r="F86" s="282"/>
      <c r="G86" s="282"/>
      <c r="H86" s="282"/>
    </row>
    <row r="88" spans="1:8">
      <c r="G88" s="381" t="s">
        <v>8</v>
      </c>
      <c r="H88" s="381"/>
    </row>
    <row r="89" spans="1:8">
      <c r="A89" s="382" t="s">
        <v>155</v>
      </c>
      <c r="B89" s="383"/>
      <c r="C89" s="383"/>
      <c r="D89" s="383"/>
      <c r="E89" s="383"/>
      <c r="F89" s="383"/>
      <c r="G89" s="383"/>
      <c r="H89" s="383"/>
    </row>
    <row r="90" spans="1:8">
      <c r="A90" s="382" t="s">
        <v>1336</v>
      </c>
      <c r="B90" s="383"/>
      <c r="C90" s="383"/>
      <c r="D90" s="383"/>
      <c r="E90" s="383"/>
      <c r="F90" s="383"/>
      <c r="G90" s="383"/>
      <c r="H90" s="383"/>
    </row>
    <row r="91" spans="1:8">
      <c r="A91" s="383" t="s">
        <v>1</v>
      </c>
      <c r="B91" s="384"/>
      <c r="C91" s="384"/>
      <c r="D91" s="384"/>
      <c r="E91" s="384"/>
      <c r="F91" s="384"/>
      <c r="G91" s="384"/>
      <c r="H91" s="384"/>
    </row>
    <row r="92" spans="1:8">
      <c r="A92" s="126"/>
      <c r="B92" s="126"/>
      <c r="C92" s="126"/>
      <c r="D92" s="126"/>
      <c r="E92" s="126"/>
      <c r="F92" s="126"/>
      <c r="G92" s="126"/>
      <c r="H92" s="126"/>
    </row>
    <row r="93" spans="1:8">
      <c r="A93" s="385" t="s">
        <v>739</v>
      </c>
      <c r="B93" s="385"/>
      <c r="C93" s="385"/>
      <c r="D93" s="385"/>
      <c r="E93" s="385"/>
      <c r="F93" s="385"/>
      <c r="G93" s="385"/>
      <c r="H93" s="385"/>
    </row>
    <row r="94" spans="1:8">
      <c r="A94" s="378" t="s">
        <v>182</v>
      </c>
      <c r="B94" s="378" t="s">
        <v>226</v>
      </c>
      <c r="C94" s="378" t="s">
        <v>183</v>
      </c>
      <c r="D94" s="378" t="s">
        <v>5</v>
      </c>
      <c r="E94" s="386" t="s">
        <v>184</v>
      </c>
      <c r="F94" s="387"/>
      <c r="G94" s="387"/>
      <c r="H94" s="388"/>
    </row>
    <row r="95" spans="1:8" ht="15" customHeight="1">
      <c r="A95" s="379"/>
      <c r="B95" s="379"/>
      <c r="C95" s="379"/>
      <c r="D95" s="379"/>
      <c r="E95" s="260" t="s">
        <v>185</v>
      </c>
      <c r="F95" s="260" t="s">
        <v>186</v>
      </c>
      <c r="G95" s="260" t="s">
        <v>187</v>
      </c>
      <c r="H95" s="260" t="s">
        <v>188</v>
      </c>
    </row>
    <row r="96" spans="1:8" ht="15" customHeight="1">
      <c r="A96" s="127" t="s">
        <v>287</v>
      </c>
      <c r="B96" s="287" t="s">
        <v>267</v>
      </c>
      <c r="C96" s="128" t="s">
        <v>284</v>
      </c>
      <c r="D96" s="128" t="s">
        <v>24</v>
      </c>
      <c r="E96" s="282">
        <f>SUM(9+8)</f>
        <v>17</v>
      </c>
      <c r="F96" s="282"/>
      <c r="G96" s="282"/>
      <c r="H96" s="282"/>
    </row>
    <row r="97" spans="1:8" ht="30">
      <c r="A97" s="127" t="s">
        <v>287</v>
      </c>
      <c r="B97" s="287" t="s">
        <v>267</v>
      </c>
      <c r="C97" s="128" t="s">
        <v>284</v>
      </c>
      <c r="D97" s="128" t="s">
        <v>3</v>
      </c>
      <c r="E97" s="6"/>
      <c r="F97" s="6"/>
      <c r="G97" s="6"/>
      <c r="H97" s="282">
        <v>5</v>
      </c>
    </row>
    <row r="99" spans="1:8">
      <c r="G99" s="381" t="s">
        <v>8</v>
      </c>
      <c r="H99" s="381"/>
    </row>
    <row r="100" spans="1:8" ht="30" customHeight="1">
      <c r="A100" s="382" t="s">
        <v>155</v>
      </c>
      <c r="B100" s="383"/>
      <c r="C100" s="383"/>
      <c r="D100" s="383"/>
      <c r="E100" s="383"/>
      <c r="F100" s="383"/>
      <c r="G100" s="383"/>
      <c r="H100" s="383"/>
    </row>
    <row r="101" spans="1:8">
      <c r="A101" s="382" t="s">
        <v>1336</v>
      </c>
      <c r="B101" s="383"/>
      <c r="C101" s="383"/>
      <c r="D101" s="383"/>
      <c r="E101" s="383"/>
      <c r="F101" s="383"/>
      <c r="G101" s="383"/>
      <c r="H101" s="383"/>
    </row>
    <row r="102" spans="1:8">
      <c r="A102" s="383" t="s">
        <v>1</v>
      </c>
      <c r="B102" s="384"/>
      <c r="C102" s="384"/>
      <c r="D102" s="384"/>
      <c r="E102" s="384"/>
      <c r="F102" s="384"/>
      <c r="G102" s="384"/>
      <c r="H102" s="384"/>
    </row>
    <row r="103" spans="1:8">
      <c r="A103" s="126"/>
      <c r="B103" s="126"/>
      <c r="C103" s="126"/>
      <c r="D103" s="126"/>
      <c r="E103" s="126"/>
      <c r="F103" s="126"/>
      <c r="G103" s="126"/>
      <c r="H103" s="126"/>
    </row>
    <row r="104" spans="1:8">
      <c r="A104" s="385" t="s">
        <v>740</v>
      </c>
      <c r="B104" s="385"/>
      <c r="C104" s="385"/>
      <c r="D104" s="385"/>
      <c r="E104" s="385"/>
      <c r="F104" s="385"/>
      <c r="G104" s="385"/>
      <c r="H104" s="385"/>
    </row>
    <row r="105" spans="1:8">
      <c r="A105" s="378" t="s">
        <v>182</v>
      </c>
      <c r="B105" s="378" t="s">
        <v>226</v>
      </c>
      <c r="C105" s="378" t="s">
        <v>183</v>
      </c>
      <c r="D105" s="378" t="s">
        <v>5</v>
      </c>
      <c r="E105" s="386" t="s">
        <v>184</v>
      </c>
      <c r="F105" s="387"/>
      <c r="G105" s="387"/>
      <c r="H105" s="388"/>
    </row>
    <row r="106" spans="1:8" ht="71.25">
      <c r="A106" s="379"/>
      <c r="B106" s="379"/>
      <c r="C106" s="379"/>
      <c r="D106" s="379"/>
      <c r="E106" s="260" t="s">
        <v>185</v>
      </c>
      <c r="F106" s="260" t="s">
        <v>186</v>
      </c>
      <c r="G106" s="260" t="s">
        <v>187</v>
      </c>
      <c r="H106" s="260" t="s">
        <v>188</v>
      </c>
    </row>
    <row r="107" spans="1:8" ht="45">
      <c r="A107" s="127" t="s">
        <v>286</v>
      </c>
      <c r="B107" s="287" t="s">
        <v>265</v>
      </c>
      <c r="C107" s="128" t="s">
        <v>284</v>
      </c>
      <c r="D107" s="128" t="s">
        <v>24</v>
      </c>
      <c r="E107" s="282">
        <v>16</v>
      </c>
      <c r="F107" s="282"/>
      <c r="G107" s="282"/>
      <c r="H107" s="282"/>
    </row>
    <row r="108" spans="1:8" ht="45">
      <c r="A108" s="127" t="s">
        <v>286</v>
      </c>
      <c r="B108" s="287" t="s">
        <v>265</v>
      </c>
      <c r="C108" s="128" t="s">
        <v>284</v>
      </c>
      <c r="D108" s="128" t="s">
        <v>3</v>
      </c>
      <c r="E108" s="6"/>
      <c r="F108" s="6"/>
      <c r="G108" s="6"/>
      <c r="H108" s="282">
        <v>24</v>
      </c>
    </row>
    <row r="109" spans="1:8" ht="30">
      <c r="A109" s="127" t="s">
        <v>286</v>
      </c>
      <c r="B109" s="287" t="s">
        <v>293</v>
      </c>
      <c r="C109" s="128" t="s">
        <v>284</v>
      </c>
      <c r="D109" s="128" t="s">
        <v>24</v>
      </c>
      <c r="E109" s="283">
        <v>3</v>
      </c>
      <c r="F109" s="283"/>
      <c r="G109" s="283"/>
      <c r="H109" s="282">
        <v>1</v>
      </c>
    </row>
    <row r="110" spans="1:8" ht="30">
      <c r="A110" s="127" t="s">
        <v>286</v>
      </c>
      <c r="B110" s="287" t="s">
        <v>293</v>
      </c>
      <c r="C110" s="128" t="s">
        <v>284</v>
      </c>
      <c r="D110" s="128" t="s">
        <v>3</v>
      </c>
      <c r="E110" s="283"/>
      <c r="F110" s="283"/>
      <c r="G110" s="283"/>
      <c r="H110" s="282">
        <v>5</v>
      </c>
    </row>
    <row r="112" spans="1:8" ht="15.75">
      <c r="A112" s="337" t="s">
        <v>1527</v>
      </c>
      <c r="B112" s="337"/>
      <c r="C112" s="337"/>
      <c r="D112" s="338"/>
      <c r="E112" s="338" t="s">
        <v>1528</v>
      </c>
    </row>
  </sheetData>
  <mergeCells count="101">
    <mergeCell ref="A105:A106"/>
    <mergeCell ref="B105:B106"/>
    <mergeCell ref="C105:C106"/>
    <mergeCell ref="D105:D106"/>
    <mergeCell ref="E105:H105"/>
    <mergeCell ref="G99:H99"/>
    <mergeCell ref="A100:H100"/>
    <mergeCell ref="A101:H101"/>
    <mergeCell ref="A102:H102"/>
    <mergeCell ref="A104:H104"/>
    <mergeCell ref="G88:H88"/>
    <mergeCell ref="A89:H89"/>
    <mergeCell ref="A90:H90"/>
    <mergeCell ref="A94:A95"/>
    <mergeCell ref="B94:B95"/>
    <mergeCell ref="C94:C95"/>
    <mergeCell ref="D94:D95"/>
    <mergeCell ref="E94:H94"/>
    <mergeCell ref="G78:H78"/>
    <mergeCell ref="A79:H79"/>
    <mergeCell ref="A83:H83"/>
    <mergeCell ref="A84:A85"/>
    <mergeCell ref="B84:B85"/>
    <mergeCell ref="C84:C85"/>
    <mergeCell ref="D84:D85"/>
    <mergeCell ref="E84:H84"/>
    <mergeCell ref="A91:H91"/>
    <mergeCell ref="A93:H93"/>
    <mergeCell ref="A80:H80"/>
    <mergeCell ref="A81:H81"/>
    <mergeCell ref="G67:H67"/>
    <mergeCell ref="A68:H68"/>
    <mergeCell ref="A69:H69"/>
    <mergeCell ref="A73:A74"/>
    <mergeCell ref="B73:B74"/>
    <mergeCell ref="C73:C74"/>
    <mergeCell ref="D73:D74"/>
    <mergeCell ref="E73:H73"/>
    <mergeCell ref="G57:H57"/>
    <mergeCell ref="A58:H58"/>
    <mergeCell ref="A62:H62"/>
    <mergeCell ref="A63:A64"/>
    <mergeCell ref="B63:B64"/>
    <mergeCell ref="C63:C64"/>
    <mergeCell ref="D63:D64"/>
    <mergeCell ref="E63:H63"/>
    <mergeCell ref="A70:H70"/>
    <mergeCell ref="A72:H72"/>
    <mergeCell ref="A59:H59"/>
    <mergeCell ref="A60:H60"/>
    <mergeCell ref="A53:A54"/>
    <mergeCell ref="B53:B54"/>
    <mergeCell ref="C53:C54"/>
    <mergeCell ref="D53:D54"/>
    <mergeCell ref="E53:H53"/>
    <mergeCell ref="G47:H47"/>
    <mergeCell ref="A48:H48"/>
    <mergeCell ref="A49:H49"/>
    <mergeCell ref="A50:H50"/>
    <mergeCell ref="A52:H52"/>
    <mergeCell ref="A43:A44"/>
    <mergeCell ref="B43:B44"/>
    <mergeCell ref="C43:C44"/>
    <mergeCell ref="D43:D44"/>
    <mergeCell ref="E43:H43"/>
    <mergeCell ref="G37:H37"/>
    <mergeCell ref="A38:H38"/>
    <mergeCell ref="A39:H39"/>
    <mergeCell ref="A40:H40"/>
    <mergeCell ref="A42:H42"/>
    <mergeCell ref="A33:A34"/>
    <mergeCell ref="B33:B34"/>
    <mergeCell ref="C33:C34"/>
    <mergeCell ref="D33:D34"/>
    <mergeCell ref="E33:H33"/>
    <mergeCell ref="G27:H27"/>
    <mergeCell ref="A28:H28"/>
    <mergeCell ref="A29:H29"/>
    <mergeCell ref="A30:H30"/>
    <mergeCell ref="A32:H32"/>
    <mergeCell ref="A22:H22"/>
    <mergeCell ref="A23:A24"/>
    <mergeCell ref="B23:B24"/>
    <mergeCell ref="C23:C24"/>
    <mergeCell ref="D23:D24"/>
    <mergeCell ref="E23:H23"/>
    <mergeCell ref="G17:H17"/>
    <mergeCell ref="A18:H18"/>
    <mergeCell ref="A19:H19"/>
    <mergeCell ref="A20:H20"/>
    <mergeCell ref="L1:O1"/>
    <mergeCell ref="A2:H2"/>
    <mergeCell ref="G1:H1"/>
    <mergeCell ref="A4:H4"/>
    <mergeCell ref="A3:H3"/>
    <mergeCell ref="A6:H6"/>
    <mergeCell ref="A7:A8"/>
    <mergeCell ref="B7:B8"/>
    <mergeCell ref="C7:C8"/>
    <mergeCell ref="D7:D8"/>
    <mergeCell ref="E7:H7"/>
  </mergeCells>
  <pageMargins left="1.1023622047244095" right="0.51181102362204722" top="0.74803149606299213" bottom="0.74803149606299213" header="0.31496062992125984" footer="0.31496062992125984"/>
  <pageSetup paperSize="9" scale="80" orientation="landscape" r:id="rId1"/>
  <rowBreaks count="5" manualBreakCount="5">
    <brk id="16" max="7" man="1"/>
    <brk id="35" max="7" man="1"/>
    <brk id="56" max="7" man="1"/>
    <brk id="78" max="7" man="1"/>
    <brk id="101" max="7" man="1"/>
  </rowBreaks>
  <drawing r:id="rId2"/>
</worksheet>
</file>

<file path=xl/worksheets/sheet20.xml><?xml version="1.0" encoding="utf-8"?>
<worksheet xmlns="http://schemas.openxmlformats.org/spreadsheetml/2006/main" xmlns:r="http://schemas.openxmlformats.org/officeDocument/2006/relationships">
  <sheetPr>
    <tabColor theme="5" tint="0.59999389629810485"/>
  </sheetPr>
  <dimension ref="A1:K76"/>
  <sheetViews>
    <sheetView topLeftCell="A46" zoomScale="70" zoomScaleNormal="70" workbookViewId="0">
      <selection activeCell="D52" sqref="D52"/>
    </sheetView>
  </sheetViews>
  <sheetFormatPr defaultRowHeight="15"/>
  <cols>
    <col min="1" max="1" width="14.42578125" style="8" customWidth="1"/>
    <col min="2" max="2" width="17.85546875" customWidth="1"/>
    <col min="3" max="3" width="18.5703125" customWidth="1"/>
    <col min="4" max="4" width="11.140625" customWidth="1"/>
    <col min="5" max="5" width="15.42578125" bestFit="1" customWidth="1"/>
    <col min="6" max="6" width="15.42578125" customWidth="1"/>
    <col min="7" max="7" width="11.5703125" customWidth="1"/>
    <col min="8" max="8" width="19.28515625" bestFit="1" customWidth="1"/>
    <col min="9" max="9" width="25.7109375" customWidth="1"/>
    <col min="10" max="10" width="7.7109375" customWidth="1"/>
    <col min="11" max="11" width="8.7109375" customWidth="1"/>
  </cols>
  <sheetData>
    <row r="1" spans="1:11">
      <c r="A1" s="112"/>
      <c r="B1" s="112"/>
      <c r="C1" s="112"/>
      <c r="D1" s="527"/>
      <c r="E1" s="528"/>
      <c r="F1" s="30"/>
      <c r="J1" s="375" t="s">
        <v>73</v>
      </c>
      <c r="K1" s="375"/>
    </row>
    <row r="2" spans="1:11">
      <c r="A2" s="373" t="s">
        <v>155</v>
      </c>
      <c r="B2" s="373"/>
      <c r="C2" s="373"/>
      <c r="D2" s="373"/>
      <c r="E2" s="373"/>
      <c r="F2" s="373"/>
      <c r="G2" s="373"/>
      <c r="H2" s="373"/>
      <c r="I2" s="373"/>
      <c r="J2" s="373"/>
    </row>
    <row r="3" spans="1:11">
      <c r="A3" s="373" t="s">
        <v>1134</v>
      </c>
      <c r="B3" s="373"/>
      <c r="C3" s="373"/>
      <c r="D3" s="373"/>
      <c r="E3" s="373"/>
      <c r="F3" s="373"/>
      <c r="G3" s="373"/>
      <c r="H3" s="373"/>
      <c r="I3" s="373"/>
      <c r="J3" s="373"/>
    </row>
    <row r="4" spans="1:11">
      <c r="A4" s="467" t="s">
        <v>1</v>
      </c>
      <c r="B4" s="467"/>
      <c r="C4" s="467"/>
      <c r="D4" s="467"/>
      <c r="E4" s="467"/>
      <c r="F4" s="467"/>
      <c r="G4" s="467"/>
      <c r="H4" s="467"/>
      <c r="I4" s="467"/>
      <c r="J4" s="467"/>
    </row>
    <row r="5" spans="1:11" ht="28.5" customHeight="1">
      <c r="A5" s="373" t="s">
        <v>627</v>
      </c>
      <c r="B5" s="373"/>
      <c r="C5" s="373"/>
      <c r="D5" s="373"/>
      <c r="E5" s="373"/>
      <c r="F5" s="373"/>
      <c r="G5" s="373"/>
      <c r="H5" s="373"/>
      <c r="I5" s="373"/>
      <c r="J5" s="373"/>
      <c r="K5" s="109"/>
    </row>
    <row r="6" spans="1:11" ht="63.75">
      <c r="A6" s="111" t="s">
        <v>207</v>
      </c>
      <c r="B6" s="111" t="s">
        <v>75</v>
      </c>
      <c r="C6" s="111" t="s">
        <v>76</v>
      </c>
      <c r="D6" s="111" t="s">
        <v>183</v>
      </c>
      <c r="E6" s="111" t="s">
        <v>208</v>
      </c>
      <c r="F6" s="111" t="s">
        <v>209</v>
      </c>
      <c r="G6" s="111" t="s">
        <v>210</v>
      </c>
      <c r="H6" s="111" t="s">
        <v>211</v>
      </c>
      <c r="I6" s="111" t="s">
        <v>212</v>
      </c>
      <c r="J6" s="111" t="s">
        <v>213</v>
      </c>
      <c r="K6" s="111" t="s">
        <v>214</v>
      </c>
    </row>
    <row r="7" spans="1:11" ht="153">
      <c r="A7" s="103" t="s">
        <v>628</v>
      </c>
      <c r="B7" s="103" t="s">
        <v>632</v>
      </c>
      <c r="C7" s="103" t="s">
        <v>629</v>
      </c>
      <c r="D7" s="113" t="s">
        <v>215</v>
      </c>
      <c r="E7" s="113" t="s">
        <v>631</v>
      </c>
      <c r="F7" s="113" t="s">
        <v>633</v>
      </c>
      <c r="G7" s="113" t="s">
        <v>216</v>
      </c>
      <c r="H7" s="113" t="s">
        <v>630</v>
      </c>
      <c r="I7" s="248" t="s">
        <v>1312</v>
      </c>
      <c r="J7" s="123">
        <v>50</v>
      </c>
      <c r="K7" s="123">
        <v>38</v>
      </c>
    </row>
    <row r="8" spans="1:11" ht="102">
      <c r="A8" s="103" t="s">
        <v>454</v>
      </c>
      <c r="B8" s="103" t="s">
        <v>377</v>
      </c>
      <c r="C8" s="103" t="s">
        <v>634</v>
      </c>
      <c r="D8" s="113" t="s">
        <v>215</v>
      </c>
      <c r="E8" s="113" t="s">
        <v>456</v>
      </c>
      <c r="F8" s="113" t="s">
        <v>446</v>
      </c>
      <c r="G8" s="113" t="s">
        <v>292</v>
      </c>
      <c r="H8" s="113" t="s">
        <v>398</v>
      </c>
      <c r="I8" s="248" t="s">
        <v>1255</v>
      </c>
      <c r="J8" s="123">
        <v>44</v>
      </c>
      <c r="K8" s="123">
        <v>32</v>
      </c>
    </row>
    <row r="9" spans="1:11" ht="153">
      <c r="A9" s="103" t="s">
        <v>346</v>
      </c>
      <c r="B9" s="103" t="s">
        <v>339</v>
      </c>
      <c r="C9" s="103" t="s">
        <v>587</v>
      </c>
      <c r="D9" s="113" t="s">
        <v>215</v>
      </c>
      <c r="E9" s="113" t="s">
        <v>348</v>
      </c>
      <c r="F9" s="113" t="s">
        <v>292</v>
      </c>
      <c r="G9" s="113" t="s">
        <v>292</v>
      </c>
      <c r="H9" s="113" t="s">
        <v>349</v>
      </c>
      <c r="I9" s="248" t="s">
        <v>1257</v>
      </c>
      <c r="J9" s="113">
        <v>16</v>
      </c>
      <c r="K9" s="113">
        <v>14</v>
      </c>
    </row>
    <row r="10" spans="1:11" ht="270" customHeight="1">
      <c r="A10" s="103" t="s">
        <v>350</v>
      </c>
      <c r="B10" s="103" t="s">
        <v>339</v>
      </c>
      <c r="C10" s="103" t="s">
        <v>635</v>
      </c>
      <c r="D10" s="113" t="s">
        <v>215</v>
      </c>
      <c r="E10" s="113" t="s">
        <v>353</v>
      </c>
      <c r="F10" s="113" t="s">
        <v>292</v>
      </c>
      <c r="G10" s="113" t="s">
        <v>292</v>
      </c>
      <c r="H10" s="113" t="s">
        <v>352</v>
      </c>
      <c r="I10" s="244" t="s">
        <v>1258</v>
      </c>
      <c r="J10" s="123">
        <v>12</v>
      </c>
      <c r="K10" s="123">
        <v>12</v>
      </c>
    </row>
    <row r="11" spans="1:11" ht="114.75">
      <c r="A11" s="103" t="s">
        <v>636</v>
      </c>
      <c r="B11" s="103" t="s">
        <v>637</v>
      </c>
      <c r="C11" s="241" t="s">
        <v>1238</v>
      </c>
      <c r="D11" s="113" t="s">
        <v>215</v>
      </c>
      <c r="E11" s="113" t="s">
        <v>638</v>
      </c>
      <c r="F11" s="113" t="s">
        <v>452</v>
      </c>
      <c r="G11" s="113" t="s">
        <v>403</v>
      </c>
      <c r="H11" s="113" t="s">
        <v>364</v>
      </c>
      <c r="I11" s="248" t="s">
        <v>1259</v>
      </c>
      <c r="J11" s="113">
        <v>49</v>
      </c>
      <c r="K11" s="113">
        <v>12</v>
      </c>
    </row>
    <row r="12" spans="1:11" ht="102">
      <c r="A12" s="103" t="s">
        <v>639</v>
      </c>
      <c r="B12" s="103" t="s">
        <v>416</v>
      </c>
      <c r="C12" s="103" t="s">
        <v>640</v>
      </c>
      <c r="D12" s="113" t="s">
        <v>215</v>
      </c>
      <c r="E12" s="113" t="s">
        <v>379</v>
      </c>
      <c r="F12" s="113" t="s">
        <v>446</v>
      </c>
      <c r="G12" s="113" t="s">
        <v>292</v>
      </c>
      <c r="H12" s="113" t="s">
        <v>641</v>
      </c>
      <c r="I12" s="248" t="s">
        <v>1255</v>
      </c>
      <c r="J12" s="123">
        <v>41</v>
      </c>
      <c r="K12" s="123">
        <v>7</v>
      </c>
    </row>
    <row r="13" spans="1:11" ht="63.75">
      <c r="A13" s="103" t="s">
        <v>644</v>
      </c>
      <c r="B13" s="103" t="s">
        <v>607</v>
      </c>
      <c r="C13" s="103" t="s">
        <v>645</v>
      </c>
      <c r="D13" s="113" t="s">
        <v>215</v>
      </c>
      <c r="E13" s="113" t="s">
        <v>646</v>
      </c>
      <c r="F13" s="113" t="s">
        <v>373</v>
      </c>
      <c r="G13" s="113" t="s">
        <v>362</v>
      </c>
      <c r="H13" s="113" t="s">
        <v>647</v>
      </c>
      <c r="I13" s="248" t="s">
        <v>605</v>
      </c>
      <c r="J13" s="113">
        <v>29</v>
      </c>
      <c r="K13" s="113">
        <v>19</v>
      </c>
    </row>
    <row r="14" spans="1:11" ht="191.25">
      <c r="A14" s="103" t="s">
        <v>590</v>
      </c>
      <c r="B14" s="103" t="s">
        <v>416</v>
      </c>
      <c r="C14" s="103" t="s">
        <v>648</v>
      </c>
      <c r="D14" s="113" t="s">
        <v>215</v>
      </c>
      <c r="E14" s="113" t="s">
        <v>592</v>
      </c>
      <c r="F14" s="113" t="s">
        <v>594</v>
      </c>
      <c r="G14" s="113" t="s">
        <v>292</v>
      </c>
      <c r="H14" s="113" t="s">
        <v>593</v>
      </c>
      <c r="I14" s="115" t="s">
        <v>1269</v>
      </c>
      <c r="J14" s="123">
        <v>32</v>
      </c>
      <c r="K14" s="123">
        <v>32</v>
      </c>
    </row>
    <row r="15" spans="1:11" ht="76.5">
      <c r="A15" s="103" t="s">
        <v>358</v>
      </c>
      <c r="B15" s="103" t="s">
        <v>359</v>
      </c>
      <c r="C15" s="103" t="s">
        <v>360</v>
      </c>
      <c r="D15" s="113" t="s">
        <v>215</v>
      </c>
      <c r="E15" s="113" t="s">
        <v>361</v>
      </c>
      <c r="F15" s="113" t="s">
        <v>447</v>
      </c>
      <c r="G15" s="113" t="s">
        <v>362</v>
      </c>
      <c r="H15" s="113" t="s">
        <v>363</v>
      </c>
      <c r="I15" s="248" t="s">
        <v>1260</v>
      </c>
      <c r="J15" s="123">
        <v>20</v>
      </c>
      <c r="K15" s="123">
        <v>19</v>
      </c>
    </row>
    <row r="16" spans="1:11" ht="204">
      <c r="A16" s="103" t="s">
        <v>595</v>
      </c>
      <c r="B16" s="103" t="s">
        <v>596</v>
      </c>
      <c r="C16" s="103" t="s">
        <v>662</v>
      </c>
      <c r="D16" s="113" t="s">
        <v>215</v>
      </c>
      <c r="E16" s="113" t="s">
        <v>599</v>
      </c>
      <c r="F16" s="113" t="s">
        <v>452</v>
      </c>
      <c r="G16" s="113" t="s">
        <v>403</v>
      </c>
      <c r="H16" s="113" t="s">
        <v>598</v>
      </c>
      <c r="I16" s="113" t="s">
        <v>600</v>
      </c>
      <c r="J16" s="123">
        <v>18</v>
      </c>
      <c r="K16" s="123">
        <v>17</v>
      </c>
    </row>
    <row r="17" spans="1:11" ht="102">
      <c r="A17" s="103" t="s">
        <v>497</v>
      </c>
      <c r="B17" s="103" t="s">
        <v>400</v>
      </c>
      <c r="C17" s="103" t="s">
        <v>601</v>
      </c>
      <c r="D17" s="113" t="s">
        <v>215</v>
      </c>
      <c r="E17" s="113" t="s">
        <v>348</v>
      </c>
      <c r="F17" s="113" t="s">
        <v>446</v>
      </c>
      <c r="G17" s="113" t="s">
        <v>362</v>
      </c>
      <c r="H17" s="113" t="s">
        <v>499</v>
      </c>
      <c r="I17" s="130" t="s">
        <v>1255</v>
      </c>
      <c r="J17" s="123">
        <v>13</v>
      </c>
      <c r="K17" s="123">
        <v>11</v>
      </c>
    </row>
    <row r="18" spans="1:11" ht="153">
      <c r="A18" s="103" t="s">
        <v>649</v>
      </c>
      <c r="B18" s="103" t="s">
        <v>650</v>
      </c>
      <c r="C18" s="103" t="s">
        <v>651</v>
      </c>
      <c r="D18" s="113" t="s">
        <v>215</v>
      </c>
      <c r="E18" s="113" t="s">
        <v>619</v>
      </c>
      <c r="F18" s="113" t="s">
        <v>653</v>
      </c>
      <c r="G18" s="113" t="s">
        <v>216</v>
      </c>
      <c r="H18" s="113" t="s">
        <v>652</v>
      </c>
      <c r="I18" s="248" t="s">
        <v>654</v>
      </c>
      <c r="J18" s="113">
        <v>29</v>
      </c>
      <c r="K18" s="113">
        <v>27</v>
      </c>
    </row>
    <row r="19" spans="1:11" ht="76.5">
      <c r="A19" s="103" t="s">
        <v>655</v>
      </c>
      <c r="B19" s="103" t="s">
        <v>656</v>
      </c>
      <c r="C19" s="103" t="s">
        <v>657</v>
      </c>
      <c r="D19" s="113" t="s">
        <v>215</v>
      </c>
      <c r="E19" s="113" t="s">
        <v>658</v>
      </c>
      <c r="F19" s="113" t="s">
        <v>373</v>
      </c>
      <c r="G19" s="113" t="s">
        <v>362</v>
      </c>
      <c r="H19" s="113" t="s">
        <v>659</v>
      </c>
      <c r="I19" s="248" t="s">
        <v>1313</v>
      </c>
      <c r="J19" s="113">
        <v>39</v>
      </c>
      <c r="K19" s="113">
        <v>22</v>
      </c>
    </row>
    <row r="20" spans="1:11" ht="76.5">
      <c r="A20" s="103" t="s">
        <v>370</v>
      </c>
      <c r="B20" s="103" t="s">
        <v>371</v>
      </c>
      <c r="C20" s="103" t="s">
        <v>660</v>
      </c>
      <c r="D20" s="113" t="s">
        <v>215</v>
      </c>
      <c r="E20" s="113" t="s">
        <v>375</v>
      </c>
      <c r="F20" s="113" t="s">
        <v>373</v>
      </c>
      <c r="G20" s="113" t="s">
        <v>292</v>
      </c>
      <c r="H20" s="113" t="s">
        <v>374</v>
      </c>
      <c r="I20" s="248" t="s">
        <v>1262</v>
      </c>
      <c r="J20" s="113">
        <v>30</v>
      </c>
      <c r="K20" s="113">
        <v>28</v>
      </c>
    </row>
    <row r="21" spans="1:11" ht="63.75">
      <c r="A21" s="103" t="s">
        <v>602</v>
      </c>
      <c r="B21" s="247" t="s">
        <v>1301</v>
      </c>
      <c r="C21" s="103" t="s">
        <v>1306</v>
      </c>
      <c r="D21" s="113" t="s">
        <v>215</v>
      </c>
      <c r="E21" s="113" t="s">
        <v>642</v>
      </c>
      <c r="F21" s="113" t="s">
        <v>373</v>
      </c>
      <c r="G21" s="113" t="s">
        <v>362</v>
      </c>
      <c r="H21" s="113" t="s">
        <v>604</v>
      </c>
      <c r="I21" s="113" t="s">
        <v>605</v>
      </c>
      <c r="J21" s="113">
        <v>23</v>
      </c>
      <c r="K21" s="113">
        <v>23</v>
      </c>
    </row>
    <row r="22" spans="1:11" ht="178.5">
      <c r="A22" s="103" t="s">
        <v>540</v>
      </c>
      <c r="B22" s="103" t="s">
        <v>542</v>
      </c>
      <c r="C22" s="103" t="s">
        <v>1311</v>
      </c>
      <c r="D22" s="113" t="s">
        <v>215</v>
      </c>
      <c r="E22" s="113" t="s">
        <v>544</v>
      </c>
      <c r="F22" s="113" t="s">
        <v>446</v>
      </c>
      <c r="G22" s="113" t="s">
        <v>362</v>
      </c>
      <c r="H22" s="113" t="s">
        <v>545</v>
      </c>
      <c r="I22" s="248" t="s">
        <v>1269</v>
      </c>
      <c r="J22" s="123">
        <v>13</v>
      </c>
      <c r="K22" s="123">
        <v>13</v>
      </c>
    </row>
    <row r="23" spans="1:11" ht="114.75">
      <c r="A23" s="103" t="s">
        <v>606</v>
      </c>
      <c r="B23" s="103" t="s">
        <v>607</v>
      </c>
      <c r="C23" s="103" t="s">
        <v>663</v>
      </c>
      <c r="D23" s="113" t="s">
        <v>215</v>
      </c>
      <c r="E23" s="113" t="s">
        <v>609</v>
      </c>
      <c r="F23" s="113" t="s">
        <v>373</v>
      </c>
      <c r="G23" s="113" t="s">
        <v>362</v>
      </c>
      <c r="H23" s="113" t="s">
        <v>610</v>
      </c>
      <c r="I23" s="248" t="s">
        <v>1303</v>
      </c>
      <c r="J23" s="123">
        <v>16</v>
      </c>
      <c r="K23" s="123">
        <v>16</v>
      </c>
    </row>
    <row r="24" spans="1:11" ht="127.5">
      <c r="A24" s="103" t="s">
        <v>376</v>
      </c>
      <c r="B24" s="103" t="s">
        <v>377</v>
      </c>
      <c r="C24" s="103" t="s">
        <v>664</v>
      </c>
      <c r="D24" s="113" t="s">
        <v>215</v>
      </c>
      <c r="E24" s="113" t="s">
        <v>379</v>
      </c>
      <c r="F24" s="113" t="s">
        <v>449</v>
      </c>
      <c r="G24" s="113" t="s">
        <v>362</v>
      </c>
      <c r="H24" s="113" t="s">
        <v>380</v>
      </c>
      <c r="I24" s="133" t="s">
        <v>1255</v>
      </c>
      <c r="J24" s="123">
        <v>33</v>
      </c>
      <c r="K24" s="123">
        <v>25</v>
      </c>
    </row>
    <row r="25" spans="1:11" ht="51">
      <c r="A25" s="103" t="s">
        <v>381</v>
      </c>
      <c r="B25" s="103" t="s">
        <v>382</v>
      </c>
      <c r="C25" s="103" t="s">
        <v>665</v>
      </c>
      <c r="D25" s="113" t="s">
        <v>215</v>
      </c>
      <c r="E25" s="113" t="s">
        <v>384</v>
      </c>
      <c r="F25" s="113" t="s">
        <v>385</v>
      </c>
      <c r="G25" s="113" t="s">
        <v>216</v>
      </c>
      <c r="H25" s="113" t="s">
        <v>386</v>
      </c>
      <c r="I25" s="104" t="s">
        <v>387</v>
      </c>
      <c r="J25" s="123">
        <v>49</v>
      </c>
      <c r="K25" s="123">
        <v>39</v>
      </c>
    </row>
    <row r="26" spans="1:11" ht="102">
      <c r="A26" s="103" t="s">
        <v>551</v>
      </c>
      <c r="B26" s="103" t="s">
        <v>401</v>
      </c>
      <c r="C26" s="103" t="s">
        <v>666</v>
      </c>
      <c r="D26" s="113" t="s">
        <v>215</v>
      </c>
      <c r="E26" s="113" t="s">
        <v>553</v>
      </c>
      <c r="F26" s="113" t="s">
        <v>450</v>
      </c>
      <c r="G26" s="113" t="s">
        <v>216</v>
      </c>
      <c r="H26" s="113" t="s">
        <v>554</v>
      </c>
      <c r="I26" s="115" t="s">
        <v>1255</v>
      </c>
      <c r="J26" s="123">
        <v>54</v>
      </c>
      <c r="K26" s="123">
        <v>43</v>
      </c>
    </row>
    <row r="27" spans="1:11" ht="102">
      <c r="A27" s="103" t="s">
        <v>560</v>
      </c>
      <c r="B27" s="103" t="s">
        <v>377</v>
      </c>
      <c r="C27" s="103" t="s">
        <v>667</v>
      </c>
      <c r="D27" s="113" t="s">
        <v>215</v>
      </c>
      <c r="E27" s="113" t="s">
        <v>348</v>
      </c>
      <c r="F27" s="113" t="s">
        <v>446</v>
      </c>
      <c r="G27" s="113" t="s">
        <v>362</v>
      </c>
      <c r="H27" s="113" t="s">
        <v>562</v>
      </c>
      <c r="I27" s="248" t="s">
        <v>1255</v>
      </c>
      <c r="J27" s="123">
        <v>24</v>
      </c>
      <c r="K27" s="123">
        <v>14</v>
      </c>
    </row>
    <row r="28" spans="1:11" ht="191.25">
      <c r="A28" s="103" t="s">
        <v>391</v>
      </c>
      <c r="B28" s="247" t="s">
        <v>1253</v>
      </c>
      <c r="C28" s="103" t="s">
        <v>668</v>
      </c>
      <c r="D28" s="113" t="s">
        <v>215</v>
      </c>
      <c r="E28" s="113" t="s">
        <v>393</v>
      </c>
      <c r="F28" s="113" t="s">
        <v>450</v>
      </c>
      <c r="G28" s="113" t="s">
        <v>216</v>
      </c>
      <c r="H28" s="113" t="s">
        <v>394</v>
      </c>
      <c r="I28" s="244" t="s">
        <v>1263</v>
      </c>
      <c r="J28" s="123">
        <v>39</v>
      </c>
      <c r="K28" s="123">
        <v>29</v>
      </c>
    </row>
    <row r="29" spans="1:11" ht="89.25">
      <c r="A29" s="103" t="s">
        <v>395</v>
      </c>
      <c r="B29" s="103" t="s">
        <v>401</v>
      </c>
      <c r="C29" s="103" t="s">
        <v>669</v>
      </c>
      <c r="D29" s="113" t="s">
        <v>215</v>
      </c>
      <c r="E29" s="113" t="s">
        <v>397</v>
      </c>
      <c r="F29" s="113" t="s">
        <v>451</v>
      </c>
      <c r="G29" s="113" t="s">
        <v>216</v>
      </c>
      <c r="H29" s="113" t="s">
        <v>398</v>
      </c>
      <c r="I29" s="248" t="s">
        <v>1264</v>
      </c>
      <c r="J29" s="123">
        <v>39</v>
      </c>
      <c r="K29" s="123">
        <v>24</v>
      </c>
    </row>
    <row r="30" spans="1:11" ht="89.25">
      <c r="A30" s="103" t="s">
        <v>1241</v>
      </c>
      <c r="B30" s="247" t="s">
        <v>1242</v>
      </c>
      <c r="C30" s="240" t="s">
        <v>1149</v>
      </c>
      <c r="D30" s="248" t="s">
        <v>215</v>
      </c>
      <c r="E30" s="248" t="s">
        <v>1243</v>
      </c>
      <c r="F30" s="107" t="s">
        <v>633</v>
      </c>
      <c r="G30" s="102" t="s">
        <v>292</v>
      </c>
      <c r="H30" s="248" t="s">
        <v>1244</v>
      </c>
      <c r="I30" s="248" t="s">
        <v>1245</v>
      </c>
      <c r="J30" s="248">
        <v>14</v>
      </c>
      <c r="K30" s="248">
        <v>14</v>
      </c>
    </row>
    <row r="31" spans="1:11" ht="102">
      <c r="A31" s="103" t="s">
        <v>399</v>
      </c>
      <c r="B31" s="103" t="s">
        <v>400</v>
      </c>
      <c r="C31" s="103" t="s">
        <v>672</v>
      </c>
      <c r="D31" s="113" t="s">
        <v>215</v>
      </c>
      <c r="E31" s="113" t="s">
        <v>379</v>
      </c>
      <c r="F31" s="113" t="s">
        <v>449</v>
      </c>
      <c r="G31" s="113" t="s">
        <v>403</v>
      </c>
      <c r="H31" s="113" t="s">
        <v>404</v>
      </c>
      <c r="I31" s="133" t="s">
        <v>1255</v>
      </c>
      <c r="J31" s="123">
        <v>35</v>
      </c>
      <c r="K31" s="123">
        <v>31</v>
      </c>
    </row>
    <row r="32" spans="1:11" ht="76.5">
      <c r="A32" s="103" t="s">
        <v>406</v>
      </c>
      <c r="B32" s="103" t="s">
        <v>377</v>
      </c>
      <c r="C32" s="103" t="s">
        <v>1308</v>
      </c>
      <c r="D32" s="113" t="s">
        <v>215</v>
      </c>
      <c r="E32" s="113" t="s">
        <v>408</v>
      </c>
      <c r="F32" s="113" t="s">
        <v>449</v>
      </c>
      <c r="G32" s="113" t="s">
        <v>403</v>
      </c>
      <c r="H32" s="113" t="s">
        <v>409</v>
      </c>
      <c r="I32" s="248" t="s">
        <v>1265</v>
      </c>
      <c r="J32" s="123">
        <v>34</v>
      </c>
      <c r="K32" s="123">
        <v>31</v>
      </c>
    </row>
    <row r="33" spans="1:11" ht="63.75">
      <c r="A33" s="103" t="s">
        <v>472</v>
      </c>
      <c r="B33" s="103" t="s">
        <v>420</v>
      </c>
      <c r="C33" s="103" t="s">
        <v>417</v>
      </c>
      <c r="D33" s="113" t="s">
        <v>215</v>
      </c>
      <c r="E33" s="113" t="s">
        <v>473</v>
      </c>
      <c r="F33" s="113" t="s">
        <v>451</v>
      </c>
      <c r="G33" s="113" t="s">
        <v>216</v>
      </c>
      <c r="H33" s="113" t="s">
        <v>405</v>
      </c>
      <c r="I33" s="130" t="s">
        <v>1277</v>
      </c>
      <c r="J33" s="123">
        <v>46</v>
      </c>
      <c r="K33" s="123">
        <v>20</v>
      </c>
    </row>
    <row r="34" spans="1:11" ht="178.5">
      <c r="A34" s="103" t="s">
        <v>410</v>
      </c>
      <c r="B34" s="103" t="s">
        <v>411</v>
      </c>
      <c r="C34" s="103" t="s">
        <v>673</v>
      </c>
      <c r="D34" s="113" t="s">
        <v>215</v>
      </c>
      <c r="E34" s="113" t="s">
        <v>413</v>
      </c>
      <c r="F34" s="113" t="s">
        <v>452</v>
      </c>
      <c r="G34" s="113" t="s">
        <v>403</v>
      </c>
      <c r="H34" s="113" t="s">
        <v>414</v>
      </c>
      <c r="I34" s="248" t="s">
        <v>1278</v>
      </c>
      <c r="J34" s="123">
        <v>34</v>
      </c>
      <c r="K34" s="123">
        <v>34</v>
      </c>
    </row>
    <row r="35" spans="1:11" ht="51">
      <c r="A35" s="103" t="s">
        <v>1246</v>
      </c>
      <c r="B35" s="247" t="s">
        <v>1247</v>
      </c>
      <c r="C35" s="240" t="s">
        <v>1150</v>
      </c>
      <c r="D35" s="248" t="s">
        <v>215</v>
      </c>
      <c r="E35" s="248" t="s">
        <v>1248</v>
      </c>
      <c r="F35" s="253" t="s">
        <v>1249</v>
      </c>
      <c r="G35" s="253" t="s">
        <v>403</v>
      </c>
      <c r="H35" s="248" t="s">
        <v>1250</v>
      </c>
      <c r="I35" s="248" t="s">
        <v>1251</v>
      </c>
      <c r="J35" s="248">
        <v>42</v>
      </c>
      <c r="K35" s="248">
        <v>22</v>
      </c>
    </row>
    <row r="36" spans="1:11" ht="266.25" customHeight="1">
      <c r="A36" s="103" t="s">
        <v>616</v>
      </c>
      <c r="B36" s="103" t="s">
        <v>617</v>
      </c>
      <c r="C36" s="103" t="s">
        <v>618</v>
      </c>
      <c r="D36" s="113" t="s">
        <v>215</v>
      </c>
      <c r="E36" s="113" t="s">
        <v>619</v>
      </c>
      <c r="F36" s="113" t="s">
        <v>373</v>
      </c>
      <c r="G36" s="113" t="s">
        <v>362</v>
      </c>
      <c r="H36" s="113" t="s">
        <v>620</v>
      </c>
      <c r="I36" s="248" t="s">
        <v>1314</v>
      </c>
      <c r="J36" s="123">
        <v>31</v>
      </c>
      <c r="K36" s="123">
        <v>21</v>
      </c>
    </row>
    <row r="37" spans="1:11" ht="255">
      <c r="A37" s="103" t="s">
        <v>419</v>
      </c>
      <c r="B37" s="103" t="s">
        <v>420</v>
      </c>
      <c r="C37" s="103" t="s">
        <v>674</v>
      </c>
      <c r="D37" s="113" t="s">
        <v>215</v>
      </c>
      <c r="E37" s="113" t="s">
        <v>379</v>
      </c>
      <c r="F37" s="113" t="s">
        <v>446</v>
      </c>
      <c r="G37" s="113" t="s">
        <v>403</v>
      </c>
      <c r="H37" s="113" t="s">
        <v>422</v>
      </c>
      <c r="I37" s="243" t="s">
        <v>1258</v>
      </c>
      <c r="J37" s="123">
        <v>52</v>
      </c>
      <c r="K37" s="123">
        <v>43</v>
      </c>
    </row>
    <row r="38" spans="1:11" ht="140.25">
      <c r="A38" s="103" t="s">
        <v>423</v>
      </c>
      <c r="B38" s="103" t="s">
        <v>377</v>
      </c>
      <c r="C38" s="103" t="s">
        <v>675</v>
      </c>
      <c r="D38" s="113" t="s">
        <v>215</v>
      </c>
      <c r="E38" s="113" t="s">
        <v>425</v>
      </c>
      <c r="F38" s="113" t="s">
        <v>446</v>
      </c>
      <c r="G38" s="113" t="s">
        <v>292</v>
      </c>
      <c r="H38" s="113" t="s">
        <v>426</v>
      </c>
      <c r="I38" s="248" t="s">
        <v>1255</v>
      </c>
      <c r="J38" s="123">
        <v>35</v>
      </c>
      <c r="K38" s="123">
        <v>34</v>
      </c>
    </row>
    <row r="39" spans="1:11" ht="140.25">
      <c r="A39" s="103" t="s">
        <v>477</v>
      </c>
      <c r="B39" s="247" t="s">
        <v>354</v>
      </c>
      <c r="C39" s="103" t="s">
        <v>1309</v>
      </c>
      <c r="D39" s="248" t="s">
        <v>215</v>
      </c>
      <c r="E39" s="248" t="s">
        <v>379</v>
      </c>
      <c r="F39" s="108" t="s">
        <v>449</v>
      </c>
      <c r="G39" s="248" t="s">
        <v>403</v>
      </c>
      <c r="H39" s="248" t="s">
        <v>479</v>
      </c>
      <c r="I39" s="115" t="s">
        <v>1279</v>
      </c>
      <c r="J39" s="253">
        <v>27</v>
      </c>
      <c r="K39" s="253">
        <v>22</v>
      </c>
    </row>
    <row r="40" spans="1:11" ht="76.5">
      <c r="A40" s="103" t="s">
        <v>427</v>
      </c>
      <c r="B40" s="103" t="s">
        <v>359</v>
      </c>
      <c r="C40" s="103" t="s">
        <v>428</v>
      </c>
      <c r="D40" s="113" t="s">
        <v>215</v>
      </c>
      <c r="E40" s="113" t="s">
        <v>429</v>
      </c>
      <c r="F40" s="113" t="s">
        <v>447</v>
      </c>
      <c r="G40" s="113" t="s">
        <v>292</v>
      </c>
      <c r="H40" s="113" t="s">
        <v>430</v>
      </c>
      <c r="I40" s="248" t="s">
        <v>1267</v>
      </c>
      <c r="J40" s="123">
        <v>9</v>
      </c>
      <c r="K40" s="123">
        <v>9</v>
      </c>
    </row>
    <row r="41" spans="1:11" ht="89.25">
      <c r="A41" s="103" t="s">
        <v>431</v>
      </c>
      <c r="B41" s="103" t="s">
        <v>484</v>
      </c>
      <c r="C41" s="103" t="s">
        <v>433</v>
      </c>
      <c r="D41" s="113" t="s">
        <v>215</v>
      </c>
      <c r="E41" s="113" t="s">
        <v>434</v>
      </c>
      <c r="F41" s="113" t="s">
        <v>292</v>
      </c>
      <c r="G41" s="113" t="s">
        <v>292</v>
      </c>
      <c r="H41" s="113" t="s">
        <v>435</v>
      </c>
      <c r="I41" s="123" t="s">
        <v>742</v>
      </c>
      <c r="J41" s="123">
        <v>31</v>
      </c>
      <c r="K41" s="123">
        <v>3</v>
      </c>
    </row>
    <row r="42" spans="1:11" ht="102">
      <c r="A42" s="103" t="s">
        <v>510</v>
      </c>
      <c r="B42" s="103" t="s">
        <v>339</v>
      </c>
      <c r="C42" s="103" t="s">
        <v>676</v>
      </c>
      <c r="D42" s="113" t="s">
        <v>215</v>
      </c>
      <c r="E42" s="113" t="s">
        <v>511</v>
      </c>
      <c r="F42" s="113" t="s">
        <v>292</v>
      </c>
      <c r="G42" s="113" t="s">
        <v>292</v>
      </c>
      <c r="H42" s="113" t="s">
        <v>512</v>
      </c>
      <c r="I42" s="248" t="s">
        <v>1255</v>
      </c>
      <c r="J42" s="123">
        <v>47</v>
      </c>
      <c r="K42" s="123">
        <v>43</v>
      </c>
    </row>
    <row r="43" spans="1:11" ht="102">
      <c r="A43" s="103" t="s">
        <v>436</v>
      </c>
      <c r="B43" s="103" t="s">
        <v>339</v>
      </c>
      <c r="C43" s="103" t="s">
        <v>677</v>
      </c>
      <c r="D43" s="113" t="s">
        <v>215</v>
      </c>
      <c r="E43" s="113" t="s">
        <v>437</v>
      </c>
      <c r="F43" s="113" t="s">
        <v>292</v>
      </c>
      <c r="G43" s="113" t="s">
        <v>292</v>
      </c>
      <c r="H43" s="113" t="s">
        <v>438</v>
      </c>
      <c r="I43" s="248" t="s">
        <v>1255</v>
      </c>
      <c r="J43" s="123">
        <v>23</v>
      </c>
      <c r="K43" s="123">
        <v>17</v>
      </c>
    </row>
    <row r="44" spans="1:11" ht="114.75">
      <c r="A44" s="103" t="s">
        <v>575</v>
      </c>
      <c r="B44" s="103" t="s">
        <v>576</v>
      </c>
      <c r="C44" s="103" t="s">
        <v>1310</v>
      </c>
      <c r="D44" s="113" t="s">
        <v>215</v>
      </c>
      <c r="E44" s="113" t="s">
        <v>578</v>
      </c>
      <c r="F44" s="113" t="s">
        <v>292</v>
      </c>
      <c r="G44" s="113" t="s">
        <v>292</v>
      </c>
      <c r="H44" s="113" t="s">
        <v>545</v>
      </c>
      <c r="I44" s="248" t="s">
        <v>1288</v>
      </c>
      <c r="J44" s="123">
        <v>32</v>
      </c>
      <c r="K44" s="123">
        <v>32</v>
      </c>
    </row>
    <row r="45" spans="1:11" ht="102">
      <c r="A45" s="103" t="s">
        <v>439</v>
      </c>
      <c r="B45" s="103" t="s">
        <v>400</v>
      </c>
      <c r="C45" s="103" t="s">
        <v>1307</v>
      </c>
      <c r="D45" s="113" t="s">
        <v>215</v>
      </c>
      <c r="E45" s="113" t="s">
        <v>356</v>
      </c>
      <c r="F45" s="113" t="s">
        <v>449</v>
      </c>
      <c r="G45" s="113" t="s">
        <v>362</v>
      </c>
      <c r="H45" s="113" t="s">
        <v>357</v>
      </c>
      <c r="I45" s="248" t="s">
        <v>1255</v>
      </c>
      <c r="J45" s="123">
        <v>45</v>
      </c>
      <c r="K45" s="123">
        <v>25</v>
      </c>
    </row>
    <row r="46" spans="1:11" ht="132.75" customHeight="1">
      <c r="A46" s="103" t="s">
        <v>441</v>
      </c>
      <c r="B46" s="103" t="s">
        <v>377</v>
      </c>
      <c r="C46" s="103" t="s">
        <v>678</v>
      </c>
      <c r="D46" s="113" t="s">
        <v>215</v>
      </c>
      <c r="E46" s="113" t="s">
        <v>379</v>
      </c>
      <c r="F46" s="113" t="s">
        <v>449</v>
      </c>
      <c r="G46" s="113" t="s">
        <v>362</v>
      </c>
      <c r="H46" s="113" t="s">
        <v>394</v>
      </c>
      <c r="I46" s="134" t="s">
        <v>1269</v>
      </c>
      <c r="J46" s="123">
        <v>48</v>
      </c>
      <c r="K46" s="123">
        <v>26</v>
      </c>
    </row>
    <row r="47" spans="1:11" ht="140.25">
      <c r="A47" s="103" t="s">
        <v>515</v>
      </c>
      <c r="B47" s="103" t="s">
        <v>671</v>
      </c>
      <c r="C47" s="103" t="s">
        <v>679</v>
      </c>
      <c r="D47" s="113" t="s">
        <v>215</v>
      </c>
      <c r="E47" s="113" t="s">
        <v>517</v>
      </c>
      <c r="F47" s="113" t="s">
        <v>292</v>
      </c>
      <c r="G47" s="113" t="s">
        <v>292</v>
      </c>
      <c r="H47" s="113" t="s">
        <v>279</v>
      </c>
      <c r="I47" s="248" t="s">
        <v>1269</v>
      </c>
      <c r="J47" s="123">
        <v>13</v>
      </c>
      <c r="K47" s="123">
        <v>3</v>
      </c>
    </row>
    <row r="48" spans="1:11" ht="76.5">
      <c r="A48" s="103" t="s">
        <v>443</v>
      </c>
      <c r="B48" s="103" t="s">
        <v>444</v>
      </c>
      <c r="C48" s="103" t="s">
        <v>799</v>
      </c>
      <c r="D48" s="113" t="s">
        <v>215</v>
      </c>
      <c r="E48" s="113" t="s">
        <v>356</v>
      </c>
      <c r="F48" s="113" t="s">
        <v>292</v>
      </c>
      <c r="G48" s="113" t="s">
        <v>292</v>
      </c>
      <c r="H48" s="113" t="s">
        <v>357</v>
      </c>
      <c r="I48" s="131" t="s">
        <v>1289</v>
      </c>
      <c r="J48" s="123">
        <v>29</v>
      </c>
      <c r="K48" s="123">
        <v>26</v>
      </c>
    </row>
    <row r="49" spans="1:11" ht="102">
      <c r="A49" s="103" t="s">
        <v>217</v>
      </c>
      <c r="B49" s="103" t="s">
        <v>218</v>
      </c>
      <c r="C49" s="103" t="s">
        <v>221</v>
      </c>
      <c r="D49" s="113" t="s">
        <v>215</v>
      </c>
      <c r="E49" s="113" t="s">
        <v>219</v>
      </c>
      <c r="F49" s="113" t="s">
        <v>220</v>
      </c>
      <c r="G49" s="113" t="s">
        <v>216</v>
      </c>
      <c r="H49" s="113" t="s">
        <v>221</v>
      </c>
      <c r="I49" s="248" t="s">
        <v>1271</v>
      </c>
      <c r="J49" s="113">
        <v>41</v>
      </c>
      <c r="K49" s="113">
        <v>41</v>
      </c>
    </row>
    <row r="50" spans="1:11">
      <c r="A50"/>
    </row>
    <row r="51" spans="1:11">
      <c r="A51"/>
    </row>
    <row r="52" spans="1:11" ht="15.75">
      <c r="A52"/>
      <c r="B52" s="337" t="s">
        <v>1527</v>
      </c>
      <c r="C52" s="337"/>
      <c r="D52" s="337"/>
      <c r="E52" s="338"/>
      <c r="F52" s="338" t="s">
        <v>1528</v>
      </c>
    </row>
    <row r="53" spans="1:11">
      <c r="A53"/>
    </row>
    <row r="54" spans="1:11">
      <c r="A54"/>
    </row>
    <row r="55" spans="1:11">
      <c r="A55"/>
    </row>
    <row r="56" spans="1:11">
      <c r="A56"/>
    </row>
    <row r="57" spans="1:11">
      <c r="A57"/>
    </row>
    <row r="58" spans="1:11">
      <c r="A58"/>
    </row>
    <row r="59" spans="1:11">
      <c r="A59"/>
    </row>
    <row r="60" spans="1:11">
      <c r="A60"/>
    </row>
    <row r="61" spans="1:11">
      <c r="A61"/>
    </row>
    <row r="62" spans="1:11">
      <c r="A62"/>
    </row>
    <row r="63" spans="1:11">
      <c r="A63"/>
    </row>
    <row r="64" spans="1: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sheetData>
  <mergeCells count="6">
    <mergeCell ref="A5:J5"/>
    <mergeCell ref="D1:E1"/>
    <mergeCell ref="J1:K1"/>
    <mergeCell ref="A2:J2"/>
    <mergeCell ref="A3:J3"/>
    <mergeCell ref="A4:J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tabColor theme="5" tint="0.59999389629810485"/>
  </sheetPr>
  <dimension ref="A1:K51"/>
  <sheetViews>
    <sheetView view="pageBreakPreview" topLeftCell="A22" zoomScale="70" zoomScaleNormal="85" zoomScaleSheetLayoutView="70" workbookViewId="0">
      <selection activeCell="F34" sqref="F34"/>
    </sheetView>
  </sheetViews>
  <sheetFormatPr defaultRowHeight="15"/>
  <cols>
    <col min="1" max="1" width="14.42578125" style="8" customWidth="1"/>
    <col min="2" max="2" width="17.85546875" customWidth="1"/>
    <col min="3" max="3" width="18.28515625" bestFit="1" customWidth="1"/>
    <col min="4" max="4" width="11.140625" customWidth="1"/>
    <col min="5" max="5" width="13.28515625" customWidth="1"/>
    <col min="6" max="6" width="15.42578125" customWidth="1"/>
    <col min="7" max="7" width="11.5703125" customWidth="1"/>
    <col min="8" max="8" width="16.42578125" bestFit="1" customWidth="1"/>
    <col min="9" max="9" width="25.85546875" customWidth="1"/>
    <col min="10" max="10" width="7.7109375" customWidth="1"/>
    <col min="11" max="11" width="8.7109375" customWidth="1"/>
  </cols>
  <sheetData>
    <row r="1" spans="1:11" ht="21.75" customHeight="1">
      <c r="A1" s="112"/>
      <c r="B1" s="112"/>
      <c r="C1" s="112"/>
      <c r="D1" s="527"/>
      <c r="E1" s="528"/>
      <c r="F1" s="30"/>
      <c r="J1" s="375" t="s">
        <v>73</v>
      </c>
      <c r="K1" s="375"/>
    </row>
    <row r="2" spans="1:11" ht="15" customHeight="1">
      <c r="A2" s="373" t="s">
        <v>155</v>
      </c>
      <c r="B2" s="373"/>
      <c r="C2" s="373"/>
      <c r="D2" s="373"/>
      <c r="E2" s="373"/>
      <c r="F2" s="373"/>
      <c r="G2" s="373"/>
      <c r="H2" s="373"/>
      <c r="I2" s="373"/>
      <c r="J2" s="373"/>
    </row>
    <row r="3" spans="1:11">
      <c r="A3" s="373" t="s">
        <v>1134</v>
      </c>
      <c r="B3" s="373"/>
      <c r="C3" s="373"/>
      <c r="D3" s="373"/>
      <c r="E3" s="373"/>
      <c r="F3" s="373"/>
      <c r="G3" s="373"/>
      <c r="H3" s="373"/>
      <c r="I3" s="373"/>
      <c r="J3" s="373"/>
    </row>
    <row r="4" spans="1:11" ht="15" customHeight="1">
      <c r="A4" s="467" t="s">
        <v>1</v>
      </c>
      <c r="B4" s="467"/>
      <c r="C4" s="467"/>
      <c r="D4" s="467"/>
      <c r="E4" s="467"/>
      <c r="F4" s="467"/>
      <c r="G4" s="467"/>
      <c r="H4" s="467"/>
      <c r="I4" s="467"/>
      <c r="J4" s="467"/>
    </row>
    <row r="5" spans="1:11" ht="28.5" customHeight="1">
      <c r="A5" s="373" t="s">
        <v>680</v>
      </c>
      <c r="B5" s="373"/>
      <c r="C5" s="373"/>
      <c r="D5" s="373"/>
      <c r="E5" s="373"/>
      <c r="F5" s="373"/>
      <c r="G5" s="373"/>
      <c r="H5" s="373"/>
      <c r="I5" s="373"/>
      <c r="J5" s="373"/>
      <c r="K5" s="109"/>
    </row>
    <row r="6" spans="1:11" ht="63.75">
      <c r="A6" s="111" t="s">
        <v>207</v>
      </c>
      <c r="B6" s="111" t="s">
        <v>75</v>
      </c>
      <c r="C6" s="111" t="s">
        <v>76</v>
      </c>
      <c r="D6" s="111" t="s">
        <v>183</v>
      </c>
      <c r="E6" s="111" t="s">
        <v>208</v>
      </c>
      <c r="F6" s="111" t="s">
        <v>209</v>
      </c>
      <c r="G6" s="111" t="s">
        <v>210</v>
      </c>
      <c r="H6" s="111" t="s">
        <v>211</v>
      </c>
      <c r="I6" s="111" t="s">
        <v>212</v>
      </c>
      <c r="J6" s="111" t="s">
        <v>213</v>
      </c>
      <c r="K6" s="111" t="s">
        <v>214</v>
      </c>
    </row>
    <row r="7" spans="1:11" ht="127.5">
      <c r="A7" s="103" t="s">
        <v>681</v>
      </c>
      <c r="B7" s="103" t="s">
        <v>535</v>
      </c>
      <c r="C7" s="103" t="s">
        <v>683</v>
      </c>
      <c r="D7" s="113" t="s">
        <v>215</v>
      </c>
      <c r="E7" s="113" t="s">
        <v>348</v>
      </c>
      <c r="F7" s="113" t="s">
        <v>446</v>
      </c>
      <c r="G7" s="113" t="s">
        <v>292</v>
      </c>
      <c r="H7" s="113" t="s">
        <v>682</v>
      </c>
      <c r="I7" s="123" t="s">
        <v>292</v>
      </c>
      <c r="J7" s="113">
        <v>16</v>
      </c>
      <c r="K7" s="113">
        <v>13</v>
      </c>
    </row>
    <row r="8" spans="1:11" ht="89.25">
      <c r="A8" s="103" t="s">
        <v>528</v>
      </c>
      <c r="B8" s="103" t="s">
        <v>377</v>
      </c>
      <c r="C8" s="103" t="s">
        <v>684</v>
      </c>
      <c r="D8" s="113" t="s">
        <v>215</v>
      </c>
      <c r="E8" s="113" t="s">
        <v>379</v>
      </c>
      <c r="F8" s="113" t="s">
        <v>449</v>
      </c>
      <c r="G8" s="113" t="s">
        <v>403</v>
      </c>
      <c r="H8" s="113" t="s">
        <v>530</v>
      </c>
      <c r="I8" s="132" t="s">
        <v>1255</v>
      </c>
      <c r="J8" s="123">
        <v>34</v>
      </c>
      <c r="K8" s="123">
        <v>17</v>
      </c>
    </row>
    <row r="9" spans="1:11" ht="140.25">
      <c r="A9" s="103" t="s">
        <v>346</v>
      </c>
      <c r="B9" s="103" t="s">
        <v>339</v>
      </c>
      <c r="C9" s="103" t="s">
        <v>685</v>
      </c>
      <c r="D9" s="113" t="s">
        <v>215</v>
      </c>
      <c r="E9" s="113" t="s">
        <v>348</v>
      </c>
      <c r="F9" s="113" t="s">
        <v>292</v>
      </c>
      <c r="G9" s="113" t="s">
        <v>292</v>
      </c>
      <c r="H9" s="113" t="s">
        <v>349</v>
      </c>
      <c r="I9" s="276" t="s">
        <v>1257</v>
      </c>
      <c r="J9" s="123">
        <v>16</v>
      </c>
      <c r="K9" s="123">
        <v>14</v>
      </c>
    </row>
    <row r="10" spans="1:11" ht="76.5">
      <c r="A10" s="103" t="s">
        <v>686</v>
      </c>
      <c r="B10" s="103" t="s">
        <v>535</v>
      </c>
      <c r="C10" s="103" t="s">
        <v>687</v>
      </c>
      <c r="D10" s="113" t="s">
        <v>215</v>
      </c>
      <c r="E10" s="113" t="s">
        <v>688</v>
      </c>
      <c r="F10" s="113" t="s">
        <v>449</v>
      </c>
      <c r="G10" s="113" t="s">
        <v>704</v>
      </c>
      <c r="H10" s="113" t="s">
        <v>689</v>
      </c>
      <c r="I10" s="123" t="s">
        <v>292</v>
      </c>
      <c r="J10" s="113">
        <v>15</v>
      </c>
      <c r="K10" s="113">
        <v>15</v>
      </c>
    </row>
    <row r="11" spans="1:11" ht="140.25">
      <c r="A11" s="103" t="s">
        <v>534</v>
      </c>
      <c r="B11" s="103" t="s">
        <v>535</v>
      </c>
      <c r="C11" s="103" t="s">
        <v>536</v>
      </c>
      <c r="D11" s="113" t="s">
        <v>215</v>
      </c>
      <c r="E11" s="113" t="s">
        <v>537</v>
      </c>
      <c r="F11" s="113" t="s">
        <v>449</v>
      </c>
      <c r="G11" s="113" t="s">
        <v>445</v>
      </c>
      <c r="H11" s="113" t="s">
        <v>538</v>
      </c>
      <c r="I11" s="276" t="s">
        <v>1333</v>
      </c>
      <c r="J11" s="123">
        <v>31</v>
      </c>
      <c r="K11" s="123">
        <v>12</v>
      </c>
    </row>
    <row r="12" spans="1:11" ht="76.5">
      <c r="A12" s="103" t="s">
        <v>546</v>
      </c>
      <c r="B12" s="103" t="s">
        <v>535</v>
      </c>
      <c r="C12" s="103" t="s">
        <v>547</v>
      </c>
      <c r="D12" s="113" t="s">
        <v>215</v>
      </c>
      <c r="E12" s="113" t="s">
        <v>548</v>
      </c>
      <c r="F12" s="113" t="s">
        <v>449</v>
      </c>
      <c r="G12" s="113" t="s">
        <v>550</v>
      </c>
      <c r="H12" s="113" t="s">
        <v>549</v>
      </c>
      <c r="I12" s="113" t="s">
        <v>292</v>
      </c>
      <c r="J12" s="113">
        <v>33</v>
      </c>
      <c r="K12" s="113">
        <v>21</v>
      </c>
    </row>
    <row r="13" spans="1:11" ht="89.25">
      <c r="A13" s="103" t="s">
        <v>551</v>
      </c>
      <c r="B13" s="103" t="s">
        <v>401</v>
      </c>
      <c r="C13" s="103" t="s">
        <v>690</v>
      </c>
      <c r="D13" s="113" t="s">
        <v>215</v>
      </c>
      <c r="E13" s="113" t="s">
        <v>553</v>
      </c>
      <c r="F13" s="113" t="s">
        <v>450</v>
      </c>
      <c r="G13" s="113" t="s">
        <v>216</v>
      </c>
      <c r="H13" s="113" t="s">
        <v>554</v>
      </c>
      <c r="I13" s="115" t="s">
        <v>1255</v>
      </c>
      <c r="J13" s="123">
        <v>54</v>
      </c>
      <c r="K13" s="123">
        <v>43</v>
      </c>
    </row>
    <row r="14" spans="1:11" ht="127.5">
      <c r="A14" s="103" t="s">
        <v>463</v>
      </c>
      <c r="B14" s="103" t="s">
        <v>411</v>
      </c>
      <c r="C14" s="103" t="s">
        <v>555</v>
      </c>
      <c r="D14" s="113" t="s">
        <v>215</v>
      </c>
      <c r="E14" s="113" t="s">
        <v>465</v>
      </c>
      <c r="F14" s="113" t="s">
        <v>448</v>
      </c>
      <c r="G14" s="113" t="s">
        <v>403</v>
      </c>
      <c r="H14" s="113" t="s">
        <v>466</v>
      </c>
      <c r="I14" s="276" t="s">
        <v>1276</v>
      </c>
      <c r="J14" s="123">
        <v>21</v>
      </c>
      <c r="K14" s="123">
        <v>20</v>
      </c>
    </row>
    <row r="15" spans="1:11" ht="102">
      <c r="A15" s="103" t="s">
        <v>556</v>
      </c>
      <c r="B15" s="103" t="s">
        <v>557</v>
      </c>
      <c r="C15" s="103" t="s">
        <v>558</v>
      </c>
      <c r="D15" s="113" t="s">
        <v>215</v>
      </c>
      <c r="E15" s="113" t="s">
        <v>559</v>
      </c>
      <c r="F15" s="113" t="s">
        <v>292</v>
      </c>
      <c r="G15" s="113" t="s">
        <v>704</v>
      </c>
      <c r="H15" s="113" t="s">
        <v>405</v>
      </c>
      <c r="I15" s="123" t="s">
        <v>292</v>
      </c>
      <c r="J15" s="123">
        <v>7</v>
      </c>
      <c r="K15" s="123">
        <v>6</v>
      </c>
    </row>
    <row r="16" spans="1:11" ht="140.25">
      <c r="A16" s="103" t="s">
        <v>691</v>
      </c>
      <c r="B16" s="103" t="s">
        <v>692</v>
      </c>
      <c r="C16" s="103" t="s">
        <v>693</v>
      </c>
      <c r="D16" s="113" t="s">
        <v>215</v>
      </c>
      <c r="E16" s="113" t="s">
        <v>688</v>
      </c>
      <c r="F16" s="113" t="s">
        <v>449</v>
      </c>
      <c r="G16" s="113" t="s">
        <v>694</v>
      </c>
      <c r="H16" s="113" t="s">
        <v>689</v>
      </c>
      <c r="I16" s="133" t="s">
        <v>744</v>
      </c>
      <c r="J16" s="123">
        <v>19</v>
      </c>
      <c r="K16" s="123">
        <v>19</v>
      </c>
    </row>
    <row r="17" spans="1:11" ht="89.25">
      <c r="A17" s="103" t="s">
        <v>395</v>
      </c>
      <c r="B17" s="103" t="s">
        <v>401</v>
      </c>
      <c r="C17" s="103" t="s">
        <v>1332</v>
      </c>
      <c r="D17" s="113" t="s">
        <v>215</v>
      </c>
      <c r="E17" s="113" t="s">
        <v>397</v>
      </c>
      <c r="F17" s="113" t="s">
        <v>451</v>
      </c>
      <c r="G17" s="113" t="s">
        <v>445</v>
      </c>
      <c r="H17" s="113" t="s">
        <v>398</v>
      </c>
      <c r="I17" s="276" t="s">
        <v>1264</v>
      </c>
      <c r="J17" s="123">
        <v>39</v>
      </c>
      <c r="K17" s="123">
        <v>24</v>
      </c>
    </row>
    <row r="18" spans="1:11" ht="102">
      <c r="A18" s="103" t="s">
        <v>1241</v>
      </c>
      <c r="B18" s="255" t="s">
        <v>1242</v>
      </c>
      <c r="C18" s="240" t="s">
        <v>1162</v>
      </c>
      <c r="D18" s="256" t="s">
        <v>215</v>
      </c>
      <c r="E18" s="256" t="s">
        <v>1243</v>
      </c>
      <c r="F18" s="107" t="s">
        <v>633</v>
      </c>
      <c r="G18" s="102" t="s">
        <v>292</v>
      </c>
      <c r="H18" s="256" t="s">
        <v>1244</v>
      </c>
      <c r="I18" s="256" t="s">
        <v>1245</v>
      </c>
      <c r="J18" s="256">
        <v>14</v>
      </c>
      <c r="K18" s="256">
        <v>14</v>
      </c>
    </row>
    <row r="19" spans="1:11" ht="51">
      <c r="A19" s="103" t="s">
        <v>1246</v>
      </c>
      <c r="B19" s="255" t="s">
        <v>1247</v>
      </c>
      <c r="C19" s="240" t="s">
        <v>1150</v>
      </c>
      <c r="D19" s="256" t="s">
        <v>215</v>
      </c>
      <c r="E19" s="256" t="s">
        <v>1248</v>
      </c>
      <c r="F19" s="253" t="s">
        <v>1249</v>
      </c>
      <c r="G19" s="253" t="s">
        <v>403</v>
      </c>
      <c r="H19" s="256" t="s">
        <v>1250</v>
      </c>
      <c r="I19" s="256" t="s">
        <v>1251</v>
      </c>
      <c r="J19" s="256">
        <v>42</v>
      </c>
      <c r="K19" s="256">
        <v>22</v>
      </c>
    </row>
    <row r="20" spans="1:11" ht="255">
      <c r="A20" s="103" t="s">
        <v>419</v>
      </c>
      <c r="B20" s="103" t="s">
        <v>420</v>
      </c>
      <c r="C20" s="103" t="s">
        <v>695</v>
      </c>
      <c r="D20" s="113" t="s">
        <v>215</v>
      </c>
      <c r="E20" s="113" t="s">
        <v>379</v>
      </c>
      <c r="F20" s="113" t="s">
        <v>446</v>
      </c>
      <c r="G20" s="113" t="s">
        <v>403</v>
      </c>
      <c r="H20" s="113" t="s">
        <v>422</v>
      </c>
      <c r="I20" s="243" t="s">
        <v>1258</v>
      </c>
      <c r="J20" s="123">
        <v>52</v>
      </c>
      <c r="K20" s="123">
        <v>43</v>
      </c>
    </row>
    <row r="21" spans="1:11" ht="127.5">
      <c r="A21" s="103" t="s">
        <v>515</v>
      </c>
      <c r="B21" s="103" t="s">
        <v>671</v>
      </c>
      <c r="C21" s="103" t="s">
        <v>696</v>
      </c>
      <c r="D21" s="113" t="s">
        <v>215</v>
      </c>
      <c r="E21" s="113" t="s">
        <v>517</v>
      </c>
      <c r="F21" s="113" t="s">
        <v>292</v>
      </c>
      <c r="G21" s="113" t="s">
        <v>292</v>
      </c>
      <c r="H21" s="113" t="s">
        <v>279</v>
      </c>
      <c r="I21" s="276" t="s">
        <v>1269</v>
      </c>
      <c r="J21" s="123">
        <v>13</v>
      </c>
      <c r="K21" s="123">
        <v>3</v>
      </c>
    </row>
    <row r="22" spans="1:11" ht="165.75">
      <c r="A22" s="103" t="s">
        <v>697</v>
      </c>
      <c r="B22" s="103" t="s">
        <v>485</v>
      </c>
      <c r="C22" s="103" t="s">
        <v>698</v>
      </c>
      <c r="D22" s="113" t="s">
        <v>215</v>
      </c>
      <c r="E22" s="113" t="s">
        <v>487</v>
      </c>
      <c r="F22" s="113" t="s">
        <v>446</v>
      </c>
      <c r="G22" s="113" t="s">
        <v>292</v>
      </c>
      <c r="H22" s="113" t="s">
        <v>701</v>
      </c>
      <c r="I22" s="123" t="s">
        <v>745</v>
      </c>
      <c r="J22" s="113">
        <v>16</v>
      </c>
      <c r="K22" s="113">
        <v>16</v>
      </c>
    </row>
    <row r="23" spans="1:11" ht="76.5">
      <c r="A23" s="103" t="s">
        <v>579</v>
      </c>
      <c r="B23" s="103" t="s">
        <v>535</v>
      </c>
      <c r="C23" s="103" t="s">
        <v>584</v>
      </c>
      <c r="D23" s="113" t="s">
        <v>215</v>
      </c>
      <c r="E23" s="113" t="s">
        <v>581</v>
      </c>
      <c r="F23" s="113" t="s">
        <v>449</v>
      </c>
      <c r="G23" s="113" t="s">
        <v>583</v>
      </c>
      <c r="H23" s="113" t="s">
        <v>582</v>
      </c>
      <c r="I23" s="113" t="s">
        <v>580</v>
      </c>
      <c r="J23" s="123">
        <v>5</v>
      </c>
      <c r="K23" s="123">
        <v>2</v>
      </c>
    </row>
    <row r="24" spans="1:11" ht="76.5">
      <c r="A24" s="103" t="s">
        <v>699</v>
      </c>
      <c r="B24" s="103" t="s">
        <v>535</v>
      </c>
      <c r="C24" s="103" t="s">
        <v>700</v>
      </c>
      <c r="D24" s="113" t="s">
        <v>215</v>
      </c>
      <c r="E24" s="113" t="s">
        <v>703</v>
      </c>
      <c r="F24" s="113" t="s">
        <v>449</v>
      </c>
      <c r="G24" s="113" t="s">
        <v>583</v>
      </c>
      <c r="H24" s="113" t="s">
        <v>702</v>
      </c>
      <c r="I24" s="276" t="s">
        <v>292</v>
      </c>
      <c r="J24" s="123">
        <v>6</v>
      </c>
      <c r="K24" s="123">
        <v>3</v>
      </c>
    </row>
    <row r="25" spans="1:11">
      <c r="A25"/>
    </row>
    <row r="26" spans="1:11">
      <c r="A26"/>
    </row>
    <row r="27" spans="1:11" ht="15.75">
      <c r="A27"/>
      <c r="B27" s="337" t="s">
        <v>1527</v>
      </c>
      <c r="C27" s="337"/>
      <c r="D27" s="337"/>
      <c r="E27" s="338"/>
      <c r="F27" s="338" t="s">
        <v>1528</v>
      </c>
    </row>
    <row r="28" spans="1:11" ht="16.5" customHeight="1">
      <c r="A28"/>
    </row>
    <row r="29" spans="1:11">
      <c r="A29"/>
    </row>
    <row r="30" spans="1:11">
      <c r="A30"/>
    </row>
    <row r="31" spans="1:11">
      <c r="A31"/>
    </row>
    <row r="32" spans="1:11">
      <c r="A32"/>
    </row>
    <row r="33" spans="1:1" ht="47.25" customHeight="1">
      <c r="A33"/>
    </row>
    <row r="34" spans="1:1" ht="24.75" customHeight="1">
      <c r="A34"/>
    </row>
    <row r="35" spans="1:1">
      <c r="A35"/>
    </row>
    <row r="36" spans="1:1">
      <c r="A36"/>
    </row>
    <row r="37" spans="1:1">
      <c r="A37"/>
    </row>
    <row r="38" spans="1:1">
      <c r="A38"/>
    </row>
    <row r="39" spans="1:1">
      <c r="A39"/>
    </row>
    <row r="40" spans="1:1">
      <c r="A40"/>
    </row>
    <row r="41" spans="1:1">
      <c r="A41"/>
    </row>
    <row r="42" spans="1:1">
      <c r="A42"/>
    </row>
    <row r="43" spans="1:1">
      <c r="A43"/>
    </row>
    <row r="44" spans="1:1">
      <c r="A44"/>
    </row>
    <row r="45" spans="1:1">
      <c r="A45"/>
    </row>
    <row r="46" spans="1:1">
      <c r="A46"/>
    </row>
    <row r="47" spans="1:1">
      <c r="A47"/>
    </row>
    <row r="48" spans="1:1">
      <c r="A48"/>
    </row>
    <row r="49" spans="1:1">
      <c r="A49"/>
    </row>
    <row r="50" spans="1:1">
      <c r="A50"/>
    </row>
    <row r="51" spans="1:1">
      <c r="A51"/>
    </row>
  </sheetData>
  <mergeCells count="6">
    <mergeCell ref="A5:J5"/>
    <mergeCell ref="D1:E1"/>
    <mergeCell ref="J1:K1"/>
    <mergeCell ref="A2:J2"/>
    <mergeCell ref="A3:J3"/>
    <mergeCell ref="A4:J4"/>
  </mergeCells>
  <pageMargins left="0.7" right="0.7" top="0.75" bottom="0.75" header="0.3" footer="0.3"/>
  <pageSetup paperSize="9" scale="54" orientation="portrait" r:id="rId1"/>
  <drawing r:id="rId2"/>
</worksheet>
</file>

<file path=xl/worksheets/sheet22.xml><?xml version="1.0" encoding="utf-8"?>
<worksheet xmlns="http://schemas.openxmlformats.org/spreadsheetml/2006/main" xmlns:r="http://schemas.openxmlformats.org/officeDocument/2006/relationships">
  <sheetPr>
    <tabColor theme="5" tint="0.59999389629810485"/>
  </sheetPr>
  <dimension ref="A1:K46"/>
  <sheetViews>
    <sheetView view="pageBreakPreview" topLeftCell="A16" zoomScale="70" zoomScaleNormal="70" zoomScaleSheetLayoutView="70" workbookViewId="0">
      <selection activeCell="E22" sqref="E22"/>
    </sheetView>
  </sheetViews>
  <sheetFormatPr defaultRowHeight="15"/>
  <cols>
    <col min="1" max="1" width="14.42578125" style="8" customWidth="1"/>
    <col min="2" max="2" width="17.85546875" customWidth="1"/>
    <col min="3" max="3" width="18.28515625" bestFit="1" customWidth="1"/>
    <col min="4" max="4" width="11.140625" customWidth="1"/>
    <col min="5" max="5" width="15.42578125" bestFit="1" customWidth="1"/>
    <col min="6" max="6" width="15.42578125" customWidth="1"/>
    <col min="7" max="7" width="11.5703125" customWidth="1"/>
    <col min="8" max="8" width="19.28515625" bestFit="1" customWidth="1"/>
    <col min="9" max="9" width="25.7109375" customWidth="1"/>
    <col min="10" max="10" width="7.7109375" customWidth="1"/>
    <col min="11" max="11" width="8.7109375" customWidth="1"/>
  </cols>
  <sheetData>
    <row r="1" spans="1:11">
      <c r="A1" s="112"/>
      <c r="B1" s="112"/>
      <c r="C1" s="112"/>
      <c r="D1" s="527"/>
      <c r="E1" s="528"/>
      <c r="F1" s="30"/>
      <c r="J1" s="375" t="s">
        <v>73</v>
      </c>
      <c r="K1" s="375"/>
    </row>
    <row r="2" spans="1:11">
      <c r="A2" s="373" t="s">
        <v>155</v>
      </c>
      <c r="B2" s="373"/>
      <c r="C2" s="373"/>
      <c r="D2" s="373"/>
      <c r="E2" s="373"/>
      <c r="F2" s="373"/>
      <c r="G2" s="373"/>
      <c r="H2" s="373"/>
      <c r="I2" s="373"/>
      <c r="J2" s="373"/>
    </row>
    <row r="3" spans="1:11">
      <c r="A3" s="373" t="s">
        <v>1134</v>
      </c>
      <c r="B3" s="373"/>
      <c r="C3" s="373"/>
      <c r="D3" s="373"/>
      <c r="E3" s="373"/>
      <c r="F3" s="373"/>
      <c r="G3" s="373"/>
      <c r="H3" s="373"/>
      <c r="I3" s="373"/>
      <c r="J3" s="373"/>
    </row>
    <row r="4" spans="1:11">
      <c r="A4" s="467" t="s">
        <v>1</v>
      </c>
      <c r="B4" s="467"/>
      <c r="C4" s="467"/>
      <c r="D4" s="467"/>
      <c r="E4" s="467"/>
      <c r="F4" s="467"/>
      <c r="G4" s="467"/>
      <c r="H4" s="467"/>
      <c r="I4" s="467"/>
      <c r="J4" s="467"/>
    </row>
    <row r="5" spans="1:11" ht="28.5" customHeight="1">
      <c r="A5" s="373" t="s">
        <v>705</v>
      </c>
      <c r="B5" s="373"/>
      <c r="C5" s="373"/>
      <c r="D5" s="373"/>
      <c r="E5" s="373"/>
      <c r="F5" s="373"/>
      <c r="G5" s="373"/>
      <c r="H5" s="373"/>
      <c r="I5" s="373"/>
      <c r="J5" s="373"/>
      <c r="K5" s="109"/>
    </row>
    <row r="6" spans="1:11" ht="63.75">
      <c r="A6" s="111" t="s">
        <v>207</v>
      </c>
      <c r="B6" s="111" t="s">
        <v>75</v>
      </c>
      <c r="C6" s="111" t="s">
        <v>76</v>
      </c>
      <c r="D6" s="111" t="s">
        <v>183</v>
      </c>
      <c r="E6" s="111" t="s">
        <v>208</v>
      </c>
      <c r="F6" s="111" t="s">
        <v>209</v>
      </c>
      <c r="G6" s="111" t="s">
        <v>210</v>
      </c>
      <c r="H6" s="111" t="s">
        <v>211</v>
      </c>
      <c r="I6" s="111" t="s">
        <v>212</v>
      </c>
      <c r="J6" s="111" t="s">
        <v>213</v>
      </c>
      <c r="K6" s="111" t="s">
        <v>214</v>
      </c>
    </row>
    <row r="7" spans="1:11" ht="127.5">
      <c r="A7" s="103" t="s">
        <v>590</v>
      </c>
      <c r="B7" s="110" t="s">
        <v>416</v>
      </c>
      <c r="C7" s="110" t="s">
        <v>707</v>
      </c>
      <c r="D7" s="113" t="s">
        <v>215</v>
      </c>
      <c r="E7" s="102" t="s">
        <v>592</v>
      </c>
      <c r="F7" s="104" t="s">
        <v>594</v>
      </c>
      <c r="G7" s="113" t="s">
        <v>292</v>
      </c>
      <c r="H7" s="113" t="s">
        <v>593</v>
      </c>
      <c r="I7" s="115" t="s">
        <v>1269</v>
      </c>
      <c r="J7" s="123">
        <v>32</v>
      </c>
      <c r="K7" s="123">
        <v>32</v>
      </c>
    </row>
    <row r="8" spans="1:11" ht="127.5">
      <c r="A8" s="103" t="s">
        <v>540</v>
      </c>
      <c r="B8" s="110" t="s">
        <v>542</v>
      </c>
      <c r="C8" s="110" t="s">
        <v>708</v>
      </c>
      <c r="D8" s="113" t="s">
        <v>215</v>
      </c>
      <c r="E8" s="113" t="s">
        <v>544</v>
      </c>
      <c r="F8" s="102" t="s">
        <v>446</v>
      </c>
      <c r="G8" s="113" t="s">
        <v>362</v>
      </c>
      <c r="H8" s="113" t="s">
        <v>545</v>
      </c>
      <c r="I8" s="276" t="s">
        <v>1269</v>
      </c>
      <c r="J8" s="123">
        <v>13</v>
      </c>
      <c r="K8" s="123">
        <v>13</v>
      </c>
    </row>
    <row r="9" spans="1:11" ht="102">
      <c r="A9" s="103" t="s">
        <v>551</v>
      </c>
      <c r="B9" s="110" t="s">
        <v>401</v>
      </c>
      <c r="C9" s="110" t="s">
        <v>709</v>
      </c>
      <c r="D9" s="113" t="s">
        <v>215</v>
      </c>
      <c r="E9" s="113" t="s">
        <v>553</v>
      </c>
      <c r="F9" s="106" t="s">
        <v>450</v>
      </c>
      <c r="G9" s="113" t="s">
        <v>216</v>
      </c>
      <c r="H9" s="113" t="s">
        <v>554</v>
      </c>
      <c r="I9" s="115" t="s">
        <v>1255</v>
      </c>
      <c r="J9" s="123">
        <v>54</v>
      </c>
      <c r="K9" s="123">
        <v>43</v>
      </c>
    </row>
    <row r="10" spans="1:11" ht="191.25">
      <c r="A10" s="103" t="s">
        <v>391</v>
      </c>
      <c r="B10" s="263" t="s">
        <v>1253</v>
      </c>
      <c r="C10" s="103" t="s">
        <v>710</v>
      </c>
      <c r="D10" s="276" t="s">
        <v>215</v>
      </c>
      <c r="E10" s="276" t="s">
        <v>393</v>
      </c>
      <c r="F10" s="276" t="s">
        <v>450</v>
      </c>
      <c r="G10" s="276" t="s">
        <v>216</v>
      </c>
      <c r="H10" s="276" t="s">
        <v>394</v>
      </c>
      <c r="I10" s="244" t="s">
        <v>1263</v>
      </c>
      <c r="J10" s="253">
        <v>39</v>
      </c>
      <c r="K10" s="253">
        <v>29</v>
      </c>
    </row>
    <row r="11" spans="1:11" ht="89.25">
      <c r="A11" s="103" t="s">
        <v>395</v>
      </c>
      <c r="B11" s="110" t="s">
        <v>401</v>
      </c>
      <c r="C11" s="263" t="s">
        <v>1000</v>
      </c>
      <c r="D11" s="113" t="s">
        <v>215</v>
      </c>
      <c r="E11" s="113" t="s">
        <v>397</v>
      </c>
      <c r="F11" s="102" t="s">
        <v>451</v>
      </c>
      <c r="G11" s="113" t="s">
        <v>216</v>
      </c>
      <c r="H11" s="113" t="s">
        <v>398</v>
      </c>
      <c r="I11" s="276" t="s">
        <v>1264</v>
      </c>
      <c r="J11" s="123">
        <v>39</v>
      </c>
      <c r="K11" s="123">
        <v>24</v>
      </c>
    </row>
    <row r="12" spans="1:11" ht="89.25">
      <c r="A12" s="103" t="s">
        <v>1241</v>
      </c>
      <c r="B12" s="263" t="s">
        <v>1242</v>
      </c>
      <c r="C12" s="240" t="s">
        <v>1162</v>
      </c>
      <c r="D12" s="276" t="s">
        <v>215</v>
      </c>
      <c r="E12" s="276" t="s">
        <v>1243</v>
      </c>
      <c r="F12" s="107" t="s">
        <v>633</v>
      </c>
      <c r="G12" s="102" t="s">
        <v>292</v>
      </c>
      <c r="H12" s="276" t="s">
        <v>1244</v>
      </c>
      <c r="I12" s="276" t="s">
        <v>1245</v>
      </c>
      <c r="J12" s="276">
        <v>14</v>
      </c>
      <c r="K12" s="276">
        <v>14</v>
      </c>
    </row>
    <row r="13" spans="1:11" ht="178.5">
      <c r="A13" s="103" t="s">
        <v>410</v>
      </c>
      <c r="B13" s="110" t="s">
        <v>411</v>
      </c>
      <c r="C13" s="110" t="s">
        <v>711</v>
      </c>
      <c r="D13" s="113" t="s">
        <v>215</v>
      </c>
      <c r="E13" s="113" t="s">
        <v>413</v>
      </c>
      <c r="F13" s="104" t="s">
        <v>452</v>
      </c>
      <c r="G13" s="113" t="s">
        <v>403</v>
      </c>
      <c r="H13" s="113" t="s">
        <v>414</v>
      </c>
      <c r="I13" s="276" t="s">
        <v>1266</v>
      </c>
      <c r="J13" s="123">
        <v>34</v>
      </c>
      <c r="K13" s="123">
        <v>34</v>
      </c>
    </row>
    <row r="14" spans="1:11" ht="51">
      <c r="A14" s="103" t="s">
        <v>1246</v>
      </c>
      <c r="B14" s="263" t="s">
        <v>1247</v>
      </c>
      <c r="C14" s="240" t="s">
        <v>1150</v>
      </c>
      <c r="D14" s="276" t="s">
        <v>215</v>
      </c>
      <c r="E14" s="276" t="s">
        <v>1248</v>
      </c>
      <c r="F14" s="253" t="s">
        <v>1249</v>
      </c>
      <c r="G14" s="253" t="s">
        <v>403</v>
      </c>
      <c r="H14" s="276" t="s">
        <v>1250</v>
      </c>
      <c r="I14" s="276" t="s">
        <v>1251</v>
      </c>
      <c r="J14" s="276">
        <v>42</v>
      </c>
      <c r="K14" s="276">
        <v>22</v>
      </c>
    </row>
    <row r="15" spans="1:11" ht="153">
      <c r="A15" s="103" t="s">
        <v>415</v>
      </c>
      <c r="B15" s="110" t="s">
        <v>416</v>
      </c>
      <c r="C15" s="110" t="s">
        <v>712</v>
      </c>
      <c r="D15" s="113" t="s">
        <v>215</v>
      </c>
      <c r="E15" s="113" t="s">
        <v>348</v>
      </c>
      <c r="F15" s="113" t="s">
        <v>292</v>
      </c>
      <c r="G15" s="113" t="s">
        <v>292</v>
      </c>
      <c r="H15" s="113" t="s">
        <v>418</v>
      </c>
      <c r="I15" s="277" t="s">
        <v>1255</v>
      </c>
      <c r="J15" s="123">
        <v>17</v>
      </c>
      <c r="K15" s="123">
        <v>3</v>
      </c>
    </row>
    <row r="16" spans="1:11" ht="102">
      <c r="A16" s="103" t="s">
        <v>575</v>
      </c>
      <c r="B16" s="110" t="s">
        <v>576</v>
      </c>
      <c r="C16" s="110" t="s">
        <v>713</v>
      </c>
      <c r="D16" s="113" t="s">
        <v>215</v>
      </c>
      <c r="E16" s="113" t="s">
        <v>578</v>
      </c>
      <c r="F16" s="113" t="s">
        <v>292</v>
      </c>
      <c r="G16" s="113" t="s">
        <v>292</v>
      </c>
      <c r="H16" s="113" t="s">
        <v>545</v>
      </c>
      <c r="I16" s="276" t="s">
        <v>1288</v>
      </c>
      <c r="J16" s="123">
        <v>32</v>
      </c>
      <c r="K16" s="123">
        <v>32</v>
      </c>
    </row>
    <row r="17" spans="1:11" ht="127.5">
      <c r="A17" s="103" t="s">
        <v>515</v>
      </c>
      <c r="B17" s="263" t="s">
        <v>671</v>
      </c>
      <c r="C17" s="263" t="s">
        <v>1334</v>
      </c>
      <c r="D17" s="113" t="s">
        <v>215</v>
      </c>
      <c r="E17" s="113" t="s">
        <v>517</v>
      </c>
      <c r="F17" s="113" t="s">
        <v>292</v>
      </c>
      <c r="G17" s="113" t="s">
        <v>292</v>
      </c>
      <c r="H17" s="113" t="s">
        <v>279</v>
      </c>
      <c r="I17" s="276" t="s">
        <v>1269</v>
      </c>
      <c r="J17" s="123">
        <v>13</v>
      </c>
      <c r="K17" s="123">
        <v>3</v>
      </c>
    </row>
    <row r="18" spans="1:11" ht="165.75">
      <c r="A18" s="103" t="s">
        <v>697</v>
      </c>
      <c r="B18" s="103" t="s">
        <v>485</v>
      </c>
      <c r="C18" s="103" t="s">
        <v>715</v>
      </c>
      <c r="D18" s="113" t="s">
        <v>215</v>
      </c>
      <c r="E18" s="113" t="s">
        <v>487</v>
      </c>
      <c r="F18" s="113" t="s">
        <v>446</v>
      </c>
      <c r="G18" s="113" t="s">
        <v>292</v>
      </c>
      <c r="H18" s="113" t="s">
        <v>701</v>
      </c>
      <c r="I18" s="123" t="s">
        <v>745</v>
      </c>
      <c r="J18" s="123">
        <v>16</v>
      </c>
      <c r="K18" s="123">
        <v>16</v>
      </c>
    </row>
    <row r="19" spans="1:11" ht="102">
      <c r="A19" s="103" t="s">
        <v>217</v>
      </c>
      <c r="B19" s="110" t="s">
        <v>218</v>
      </c>
      <c r="C19" s="110" t="s">
        <v>716</v>
      </c>
      <c r="D19" s="113" t="s">
        <v>215</v>
      </c>
      <c r="E19" s="113" t="s">
        <v>219</v>
      </c>
      <c r="F19" s="113" t="s">
        <v>220</v>
      </c>
      <c r="G19" s="113" t="s">
        <v>216</v>
      </c>
      <c r="H19" s="113" t="s">
        <v>221</v>
      </c>
      <c r="I19" s="276" t="s">
        <v>1271</v>
      </c>
      <c r="J19" s="113">
        <v>41</v>
      </c>
      <c r="K19" s="113">
        <v>41</v>
      </c>
    </row>
    <row r="20" spans="1:11">
      <c r="A20"/>
    </row>
    <row r="21" spans="1:11">
      <c r="A21"/>
    </row>
    <row r="22" spans="1:11" ht="15.75">
      <c r="A22"/>
      <c r="B22" s="337" t="s">
        <v>1527</v>
      </c>
      <c r="C22" s="337"/>
      <c r="D22" s="337"/>
      <c r="E22" s="338"/>
      <c r="F22" s="338" t="s">
        <v>1528</v>
      </c>
    </row>
    <row r="23" spans="1:11">
      <c r="A23"/>
    </row>
    <row r="24" spans="1:11">
      <c r="A24"/>
    </row>
    <row r="25" spans="1:11">
      <c r="A25"/>
    </row>
    <row r="26" spans="1:11">
      <c r="A26"/>
    </row>
    <row r="27" spans="1:11">
      <c r="A27"/>
    </row>
    <row r="28" spans="1:11">
      <c r="A28"/>
    </row>
    <row r="29" spans="1:11">
      <c r="A29"/>
    </row>
    <row r="30" spans="1:11">
      <c r="A30"/>
    </row>
    <row r="31" spans="1:11">
      <c r="A31"/>
    </row>
    <row r="32" spans="1:11">
      <c r="A32"/>
    </row>
    <row r="33" spans="1:1">
      <c r="A33"/>
    </row>
    <row r="34" spans="1:1">
      <c r="A34"/>
    </row>
    <row r="35" spans="1:1">
      <c r="A35"/>
    </row>
    <row r="36" spans="1:1">
      <c r="A36"/>
    </row>
    <row r="37" spans="1:1">
      <c r="A37"/>
    </row>
    <row r="38" spans="1:1">
      <c r="A38"/>
    </row>
    <row r="39" spans="1:1">
      <c r="A39"/>
    </row>
    <row r="40" spans="1:1">
      <c r="A40"/>
    </row>
    <row r="41" spans="1:1">
      <c r="A41"/>
    </row>
    <row r="42" spans="1:1">
      <c r="A42"/>
    </row>
    <row r="43" spans="1:1">
      <c r="A43"/>
    </row>
    <row r="44" spans="1:1">
      <c r="A44"/>
    </row>
    <row r="45" spans="1:1">
      <c r="A45"/>
    </row>
    <row r="46" spans="1:1">
      <c r="A46"/>
    </row>
  </sheetData>
  <mergeCells count="6">
    <mergeCell ref="A5:J5"/>
    <mergeCell ref="D1:E1"/>
    <mergeCell ref="J1:K1"/>
    <mergeCell ref="A2:J2"/>
    <mergeCell ref="A3:J3"/>
    <mergeCell ref="A4:J4"/>
  </mergeCells>
  <pageMargins left="0.7" right="0.7" top="0.75" bottom="0.75" header="0.3" footer="0.3"/>
  <pageSetup paperSize="9" scale="52" orientation="portrait" r:id="rId1"/>
  <drawing r:id="rId2"/>
</worksheet>
</file>

<file path=xl/worksheets/sheet23.xml><?xml version="1.0" encoding="utf-8"?>
<worksheet xmlns="http://schemas.openxmlformats.org/spreadsheetml/2006/main" xmlns:r="http://schemas.openxmlformats.org/officeDocument/2006/relationships">
  <sheetPr>
    <tabColor theme="5" tint="0.59999389629810485"/>
  </sheetPr>
  <dimension ref="A1:K46"/>
  <sheetViews>
    <sheetView topLeftCell="A19" zoomScale="70" zoomScaleNormal="70" workbookViewId="0">
      <selection activeCell="E29" sqref="E29"/>
    </sheetView>
  </sheetViews>
  <sheetFormatPr defaultRowHeight="15"/>
  <cols>
    <col min="1" max="1" width="14.42578125" style="8" customWidth="1"/>
    <col min="2" max="2" width="17.85546875" customWidth="1"/>
    <col min="3" max="3" width="18.28515625" bestFit="1" customWidth="1"/>
    <col min="4" max="4" width="11.140625" customWidth="1"/>
    <col min="5" max="5" width="15.42578125" bestFit="1" customWidth="1"/>
    <col min="6" max="6" width="15.42578125" customWidth="1"/>
    <col min="7" max="7" width="11.5703125" customWidth="1"/>
    <col min="8" max="8" width="19.28515625" bestFit="1" customWidth="1"/>
    <col min="9" max="9" width="25.7109375" customWidth="1"/>
    <col min="10" max="10" width="7.7109375" customWidth="1"/>
    <col min="11" max="11" width="8.7109375" customWidth="1"/>
  </cols>
  <sheetData>
    <row r="1" spans="1:11">
      <c r="A1" s="112"/>
      <c r="B1" s="112"/>
      <c r="C1" s="112"/>
      <c r="D1" s="527"/>
      <c r="E1" s="528"/>
      <c r="F1" s="30"/>
      <c r="J1" s="375" t="s">
        <v>73</v>
      </c>
      <c r="K1" s="375"/>
    </row>
    <row r="2" spans="1:11">
      <c r="A2" s="373" t="s">
        <v>155</v>
      </c>
      <c r="B2" s="373"/>
      <c r="C2" s="373"/>
      <c r="D2" s="373"/>
      <c r="E2" s="373"/>
      <c r="F2" s="373"/>
      <c r="G2" s="373"/>
      <c r="H2" s="373"/>
      <c r="I2" s="373"/>
      <c r="J2" s="373"/>
    </row>
    <row r="3" spans="1:11">
      <c r="A3" s="373" t="s">
        <v>1134</v>
      </c>
      <c r="B3" s="373"/>
      <c r="C3" s="373"/>
      <c r="D3" s="373"/>
      <c r="E3" s="373"/>
      <c r="F3" s="373"/>
      <c r="G3" s="373"/>
      <c r="H3" s="373"/>
      <c r="I3" s="373"/>
      <c r="J3" s="373"/>
    </row>
    <row r="4" spans="1:11">
      <c r="A4" s="467" t="s">
        <v>1</v>
      </c>
      <c r="B4" s="467"/>
      <c r="C4" s="467"/>
      <c r="D4" s="467"/>
      <c r="E4" s="467"/>
      <c r="F4" s="467"/>
      <c r="G4" s="467"/>
      <c r="H4" s="467"/>
      <c r="I4" s="467"/>
      <c r="J4" s="467"/>
    </row>
    <row r="5" spans="1:11" ht="28.5" customHeight="1">
      <c r="A5" s="373" t="s">
        <v>717</v>
      </c>
      <c r="B5" s="373"/>
      <c r="C5" s="373"/>
      <c r="D5" s="373"/>
      <c r="E5" s="373"/>
      <c r="F5" s="373"/>
      <c r="G5" s="373"/>
      <c r="H5" s="373"/>
      <c r="I5" s="373"/>
      <c r="J5" s="373"/>
      <c r="K5" s="109"/>
    </row>
    <row r="6" spans="1:11" ht="63.75">
      <c r="A6" s="111" t="s">
        <v>207</v>
      </c>
      <c r="B6" s="111" t="s">
        <v>75</v>
      </c>
      <c r="C6" s="111" t="s">
        <v>76</v>
      </c>
      <c r="D6" s="111" t="s">
        <v>183</v>
      </c>
      <c r="E6" s="111" t="s">
        <v>208</v>
      </c>
      <c r="F6" s="111" t="s">
        <v>209</v>
      </c>
      <c r="G6" s="111" t="s">
        <v>210</v>
      </c>
      <c r="H6" s="111" t="s">
        <v>211</v>
      </c>
      <c r="I6" s="111" t="s">
        <v>212</v>
      </c>
      <c r="J6" s="111" t="s">
        <v>213</v>
      </c>
      <c r="K6" s="111" t="s">
        <v>214</v>
      </c>
    </row>
    <row r="7" spans="1:11" ht="102">
      <c r="A7" s="103" t="s">
        <v>337</v>
      </c>
      <c r="B7" s="110" t="s">
        <v>339</v>
      </c>
      <c r="C7" s="110" t="s">
        <v>718</v>
      </c>
      <c r="D7" s="113" t="s">
        <v>215</v>
      </c>
      <c r="E7" s="113" t="s">
        <v>344</v>
      </c>
      <c r="F7" s="113" t="s">
        <v>292</v>
      </c>
      <c r="G7" s="113" t="s">
        <v>292</v>
      </c>
      <c r="H7" s="113" t="s">
        <v>345</v>
      </c>
      <c r="I7" s="276" t="s">
        <v>1255</v>
      </c>
      <c r="J7" s="123">
        <v>18</v>
      </c>
      <c r="K7" s="123">
        <v>14</v>
      </c>
    </row>
    <row r="8" spans="1:11" ht="102">
      <c r="A8" s="103" t="s">
        <v>528</v>
      </c>
      <c r="B8" s="110" t="s">
        <v>377</v>
      </c>
      <c r="C8" s="110" t="s">
        <v>719</v>
      </c>
      <c r="D8" s="113" t="s">
        <v>215</v>
      </c>
      <c r="E8" s="113" t="s">
        <v>379</v>
      </c>
      <c r="F8" s="108" t="s">
        <v>449</v>
      </c>
      <c r="G8" s="113" t="s">
        <v>403</v>
      </c>
      <c r="H8" s="113" t="s">
        <v>530</v>
      </c>
      <c r="I8" s="132" t="s">
        <v>1255</v>
      </c>
      <c r="J8" s="123">
        <v>34</v>
      </c>
      <c r="K8" s="123">
        <v>17</v>
      </c>
    </row>
    <row r="9" spans="1:11" ht="127.5">
      <c r="A9" s="103" t="s">
        <v>590</v>
      </c>
      <c r="B9" s="110" t="s">
        <v>416</v>
      </c>
      <c r="C9" s="110" t="s">
        <v>721</v>
      </c>
      <c r="D9" s="113" t="s">
        <v>215</v>
      </c>
      <c r="E9" s="102" t="s">
        <v>592</v>
      </c>
      <c r="F9" s="104" t="s">
        <v>594</v>
      </c>
      <c r="G9" s="113" t="s">
        <v>292</v>
      </c>
      <c r="H9" s="113" t="s">
        <v>593</v>
      </c>
      <c r="I9" s="115" t="s">
        <v>1269</v>
      </c>
      <c r="J9" s="123">
        <v>32</v>
      </c>
      <c r="K9" s="123">
        <v>32</v>
      </c>
    </row>
    <row r="10" spans="1:11" ht="127.5">
      <c r="A10" s="103" t="s">
        <v>540</v>
      </c>
      <c r="B10" s="110" t="s">
        <v>542</v>
      </c>
      <c r="C10" s="110" t="s">
        <v>722</v>
      </c>
      <c r="D10" s="113" t="s">
        <v>215</v>
      </c>
      <c r="E10" s="113" t="s">
        <v>544</v>
      </c>
      <c r="F10" s="102" t="s">
        <v>446</v>
      </c>
      <c r="G10" s="113" t="s">
        <v>362</v>
      </c>
      <c r="H10" s="113" t="s">
        <v>545</v>
      </c>
      <c r="I10" s="276" t="s">
        <v>1269</v>
      </c>
      <c r="J10" s="123">
        <v>13</v>
      </c>
      <c r="K10" s="123">
        <v>13</v>
      </c>
    </row>
    <row r="11" spans="1:11" ht="102">
      <c r="A11" s="103" t="s">
        <v>551</v>
      </c>
      <c r="B11" s="110" t="s">
        <v>401</v>
      </c>
      <c r="C11" s="110" t="s">
        <v>723</v>
      </c>
      <c r="D11" s="113" t="s">
        <v>215</v>
      </c>
      <c r="E11" s="113" t="s">
        <v>553</v>
      </c>
      <c r="F11" s="106" t="s">
        <v>450</v>
      </c>
      <c r="G11" s="113" t="s">
        <v>216</v>
      </c>
      <c r="H11" s="113" t="s">
        <v>554</v>
      </c>
      <c r="I11" s="115" t="s">
        <v>1255</v>
      </c>
      <c r="J11" s="123">
        <v>54</v>
      </c>
      <c r="K11" s="123">
        <v>43</v>
      </c>
    </row>
    <row r="12" spans="1:11" ht="89.25">
      <c r="A12" s="103" t="s">
        <v>395</v>
      </c>
      <c r="B12" s="110" t="s">
        <v>401</v>
      </c>
      <c r="C12" s="263" t="s">
        <v>809</v>
      </c>
      <c r="D12" s="113" t="s">
        <v>215</v>
      </c>
      <c r="E12" s="113" t="s">
        <v>397</v>
      </c>
      <c r="F12" s="102" t="s">
        <v>451</v>
      </c>
      <c r="G12" s="113" t="s">
        <v>216</v>
      </c>
      <c r="H12" s="113" t="s">
        <v>398</v>
      </c>
      <c r="I12" s="276" t="s">
        <v>1264</v>
      </c>
      <c r="J12" s="123">
        <v>39</v>
      </c>
      <c r="K12" s="123">
        <v>24</v>
      </c>
    </row>
    <row r="13" spans="1:11" ht="89.25">
      <c r="A13" s="103" t="s">
        <v>1241</v>
      </c>
      <c r="B13" s="263" t="s">
        <v>1242</v>
      </c>
      <c r="C13" s="240" t="s">
        <v>1162</v>
      </c>
      <c r="D13" s="276" t="s">
        <v>215</v>
      </c>
      <c r="E13" s="276" t="s">
        <v>1243</v>
      </c>
      <c r="F13" s="107" t="s">
        <v>633</v>
      </c>
      <c r="G13" s="102" t="s">
        <v>292</v>
      </c>
      <c r="H13" s="276" t="s">
        <v>1244</v>
      </c>
      <c r="I13" s="276" t="s">
        <v>1245</v>
      </c>
      <c r="J13" s="276">
        <v>14</v>
      </c>
      <c r="K13" s="276">
        <v>14</v>
      </c>
    </row>
    <row r="14" spans="1:11" ht="76.5">
      <c r="A14" s="103" t="s">
        <v>472</v>
      </c>
      <c r="B14" s="110" t="s">
        <v>420</v>
      </c>
      <c r="C14" s="110" t="s">
        <v>724</v>
      </c>
      <c r="D14" s="113" t="s">
        <v>215</v>
      </c>
      <c r="E14" s="113" t="s">
        <v>473</v>
      </c>
      <c r="F14" s="108" t="s">
        <v>451</v>
      </c>
      <c r="G14" s="113" t="s">
        <v>216</v>
      </c>
      <c r="H14" s="113" t="s">
        <v>405</v>
      </c>
      <c r="I14" s="130" t="s">
        <v>1277</v>
      </c>
      <c r="J14" s="123">
        <v>46</v>
      </c>
      <c r="K14" s="123">
        <v>20</v>
      </c>
    </row>
    <row r="15" spans="1:11" ht="178.5">
      <c r="A15" s="103" t="s">
        <v>410</v>
      </c>
      <c r="B15" s="110" t="s">
        <v>411</v>
      </c>
      <c r="C15" s="110" t="s">
        <v>725</v>
      </c>
      <c r="D15" s="113" t="s">
        <v>215</v>
      </c>
      <c r="E15" s="113" t="s">
        <v>413</v>
      </c>
      <c r="F15" s="104" t="s">
        <v>452</v>
      </c>
      <c r="G15" s="113" t="s">
        <v>403</v>
      </c>
      <c r="H15" s="113" t="s">
        <v>414</v>
      </c>
      <c r="I15" s="276" t="s">
        <v>1266</v>
      </c>
      <c r="J15" s="123">
        <v>34</v>
      </c>
      <c r="K15" s="123">
        <v>34</v>
      </c>
    </row>
    <row r="16" spans="1:11" ht="51">
      <c r="A16" s="103" t="s">
        <v>1246</v>
      </c>
      <c r="B16" s="263" t="s">
        <v>1247</v>
      </c>
      <c r="C16" s="240" t="s">
        <v>1150</v>
      </c>
      <c r="D16" s="276" t="s">
        <v>215</v>
      </c>
      <c r="E16" s="276" t="s">
        <v>1248</v>
      </c>
      <c r="F16" s="253" t="s">
        <v>1249</v>
      </c>
      <c r="G16" s="253" t="s">
        <v>403</v>
      </c>
      <c r="H16" s="276" t="s">
        <v>1250</v>
      </c>
      <c r="I16" s="276" t="s">
        <v>1251</v>
      </c>
      <c r="J16" s="276">
        <v>42</v>
      </c>
      <c r="K16" s="276">
        <v>22</v>
      </c>
    </row>
    <row r="17" spans="1:11" ht="260.25" customHeight="1">
      <c r="A17" s="103" t="s">
        <v>419</v>
      </c>
      <c r="B17" s="110" t="s">
        <v>420</v>
      </c>
      <c r="C17" s="110" t="s">
        <v>726</v>
      </c>
      <c r="D17" s="113" t="s">
        <v>215</v>
      </c>
      <c r="E17" s="113" t="s">
        <v>379</v>
      </c>
      <c r="F17" s="108" t="s">
        <v>446</v>
      </c>
      <c r="G17" s="113" t="s">
        <v>403</v>
      </c>
      <c r="H17" s="113" t="s">
        <v>422</v>
      </c>
      <c r="I17" s="243" t="s">
        <v>1258</v>
      </c>
      <c r="J17" s="123">
        <v>52</v>
      </c>
      <c r="K17" s="123">
        <v>43</v>
      </c>
    </row>
    <row r="18" spans="1:11" ht="127.5">
      <c r="A18" s="103" t="s">
        <v>477</v>
      </c>
      <c r="B18" s="110" t="s">
        <v>354</v>
      </c>
      <c r="C18" s="110" t="s">
        <v>727</v>
      </c>
      <c r="D18" s="113" t="s">
        <v>215</v>
      </c>
      <c r="E18" s="113" t="s">
        <v>379</v>
      </c>
      <c r="F18" s="108" t="s">
        <v>449</v>
      </c>
      <c r="G18" s="113" t="s">
        <v>403</v>
      </c>
      <c r="H18" s="113" t="s">
        <v>479</v>
      </c>
      <c r="I18" s="115" t="s">
        <v>1279</v>
      </c>
      <c r="J18" s="123">
        <v>27</v>
      </c>
      <c r="K18" s="123">
        <v>22</v>
      </c>
    </row>
    <row r="19" spans="1:11" ht="102">
      <c r="A19" s="103" t="s">
        <v>436</v>
      </c>
      <c r="B19" s="110" t="s">
        <v>339</v>
      </c>
      <c r="C19" s="263" t="s">
        <v>1335</v>
      </c>
      <c r="D19" s="113" t="s">
        <v>215</v>
      </c>
      <c r="E19" s="113" t="s">
        <v>437</v>
      </c>
      <c r="F19" s="113" t="s">
        <v>292</v>
      </c>
      <c r="G19" s="113" t="s">
        <v>292</v>
      </c>
      <c r="H19" s="113" t="s">
        <v>438</v>
      </c>
      <c r="I19" s="276" t="s">
        <v>1255</v>
      </c>
      <c r="J19" s="123">
        <v>23</v>
      </c>
      <c r="K19" s="123">
        <v>17</v>
      </c>
    </row>
    <row r="20" spans="1:11">
      <c r="A20"/>
    </row>
    <row r="21" spans="1:11">
      <c r="A21"/>
    </row>
    <row r="22" spans="1:11" ht="15.75">
      <c r="A22"/>
      <c r="B22" s="337" t="s">
        <v>1527</v>
      </c>
      <c r="C22" s="337"/>
      <c r="D22" s="337"/>
      <c r="E22" s="338"/>
      <c r="F22" s="338" t="s">
        <v>1528</v>
      </c>
    </row>
    <row r="23" spans="1:11">
      <c r="A23"/>
    </row>
    <row r="24" spans="1:11">
      <c r="A24"/>
    </row>
    <row r="25" spans="1:11">
      <c r="A25"/>
    </row>
    <row r="26" spans="1:11">
      <c r="A26"/>
    </row>
    <row r="27" spans="1:11">
      <c r="A27"/>
    </row>
    <row r="28" spans="1:11">
      <c r="A28"/>
    </row>
    <row r="29" spans="1:11">
      <c r="A29"/>
    </row>
    <row r="30" spans="1:11">
      <c r="A30"/>
    </row>
    <row r="31" spans="1:11">
      <c r="A31"/>
    </row>
    <row r="32" spans="1:11">
      <c r="A32"/>
    </row>
    <row r="33" spans="1:1">
      <c r="A33"/>
    </row>
    <row r="34" spans="1:1">
      <c r="A34"/>
    </row>
    <row r="35" spans="1:1">
      <c r="A35"/>
    </row>
    <row r="36" spans="1:1">
      <c r="A36"/>
    </row>
    <row r="37" spans="1:1">
      <c r="A37"/>
    </row>
    <row r="38" spans="1:1">
      <c r="A38"/>
    </row>
    <row r="39" spans="1:1">
      <c r="A39"/>
    </row>
    <row r="40" spans="1:1">
      <c r="A40"/>
    </row>
    <row r="41" spans="1:1">
      <c r="A41"/>
    </row>
    <row r="42" spans="1:1">
      <c r="A42"/>
    </row>
    <row r="43" spans="1:1">
      <c r="A43"/>
    </row>
    <row r="44" spans="1:1">
      <c r="A44"/>
    </row>
    <row r="45" spans="1:1">
      <c r="A45"/>
    </row>
    <row r="46" spans="1:1">
      <c r="A46"/>
    </row>
  </sheetData>
  <mergeCells count="6">
    <mergeCell ref="A5:J5"/>
    <mergeCell ref="D1:E1"/>
    <mergeCell ref="J1:K1"/>
    <mergeCell ref="A2:J2"/>
    <mergeCell ref="A3:J3"/>
    <mergeCell ref="A4:J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tabColor theme="5" tint="0.59999389629810485"/>
  </sheetPr>
  <dimension ref="A1:I186"/>
  <sheetViews>
    <sheetView topLeftCell="A178" workbookViewId="0">
      <selection activeCell="E191" sqref="E191"/>
    </sheetView>
  </sheetViews>
  <sheetFormatPr defaultRowHeight="15"/>
  <cols>
    <col min="1" max="1" width="4.42578125" style="126" customWidth="1"/>
    <col min="2" max="2" width="37.140625" style="126" customWidth="1"/>
    <col min="3" max="3" width="10.28515625" style="126" bestFit="1" customWidth="1"/>
    <col min="4" max="4" width="16.28515625" style="126" customWidth="1"/>
    <col min="5" max="5" width="59.5703125" style="126" customWidth="1"/>
    <col min="6" max="16384" width="9.140625" style="126"/>
  </cols>
  <sheetData>
    <row r="1" spans="1:9" ht="15.75" customHeight="1">
      <c r="A1" s="537" t="s">
        <v>231</v>
      </c>
      <c r="B1" s="537"/>
      <c r="C1" s="537"/>
      <c r="D1" s="537"/>
      <c r="E1" s="537"/>
      <c r="F1" s="45"/>
      <c r="G1" s="45"/>
      <c r="H1" s="148"/>
      <c r="I1" s="148"/>
    </row>
    <row r="2" spans="1:9" ht="30.75" customHeight="1">
      <c r="A2" s="538" t="s">
        <v>177</v>
      </c>
      <c r="B2" s="534"/>
      <c r="C2" s="534"/>
      <c r="D2" s="534"/>
      <c r="E2" s="534"/>
      <c r="F2" s="149"/>
      <c r="G2" s="149"/>
      <c r="H2" s="149"/>
      <c r="I2" s="149"/>
    </row>
    <row r="3" spans="1:9" ht="15" customHeight="1">
      <c r="A3" s="538" t="s">
        <v>1205</v>
      </c>
      <c r="B3" s="538"/>
      <c r="C3" s="538"/>
      <c r="D3" s="538"/>
      <c r="E3" s="538"/>
      <c r="F3" s="149"/>
      <c r="G3" s="149"/>
      <c r="H3" s="149"/>
      <c r="I3" s="149"/>
    </row>
    <row r="4" spans="1:9" ht="15" customHeight="1">
      <c r="A4" s="539" t="s">
        <v>1010</v>
      </c>
      <c r="B4" s="539"/>
      <c r="C4" s="539"/>
      <c r="D4" s="539"/>
      <c r="E4" s="539"/>
      <c r="F4" s="150"/>
      <c r="G4" s="150"/>
      <c r="H4" s="150"/>
      <c r="I4" s="150"/>
    </row>
    <row r="5" spans="1:9" ht="30.75" customHeight="1">
      <c r="A5" s="540" t="s">
        <v>1011</v>
      </c>
      <c r="B5" s="540"/>
      <c r="C5" s="540"/>
      <c r="D5" s="540"/>
      <c r="E5" s="540"/>
      <c r="F5" s="151"/>
      <c r="G5" s="151"/>
      <c r="H5" s="151"/>
      <c r="I5" s="151"/>
    </row>
    <row r="6" spans="1:9" ht="16.5" customHeight="1">
      <c r="A6" s="536"/>
      <c r="B6" s="536"/>
      <c r="C6" s="536"/>
      <c r="D6" s="536"/>
      <c r="E6" s="536"/>
      <c r="F6" s="152"/>
      <c r="G6" s="152"/>
      <c r="H6" s="251"/>
      <c r="I6" s="251"/>
    </row>
    <row r="7" spans="1:9">
      <c r="A7" s="531" t="s">
        <v>0</v>
      </c>
      <c r="B7" s="531" t="s">
        <v>79</v>
      </c>
      <c r="C7" s="531" t="s">
        <v>6</v>
      </c>
      <c r="D7" s="541" t="s">
        <v>80</v>
      </c>
      <c r="E7" s="542"/>
    </row>
    <row r="8" spans="1:9" ht="41.25" customHeight="1">
      <c r="A8" s="531"/>
      <c r="B8" s="531"/>
      <c r="C8" s="531"/>
      <c r="D8" s="250" t="s">
        <v>23</v>
      </c>
      <c r="E8" s="252" t="s">
        <v>232</v>
      </c>
    </row>
    <row r="9" spans="1:9" ht="30">
      <c r="A9" s="250">
        <v>1</v>
      </c>
      <c r="B9" s="252" t="s">
        <v>81</v>
      </c>
      <c r="C9" s="250">
        <v>225</v>
      </c>
      <c r="D9" s="250">
        <v>209</v>
      </c>
      <c r="E9" s="250">
        <v>209</v>
      </c>
    </row>
    <row r="10" spans="1:9" ht="30.75" customHeight="1">
      <c r="A10" s="250">
        <v>2</v>
      </c>
      <c r="B10" s="252" t="s">
        <v>233</v>
      </c>
      <c r="C10" s="250">
        <v>225</v>
      </c>
      <c r="D10" s="250">
        <v>209</v>
      </c>
      <c r="E10" s="250">
        <v>209</v>
      </c>
    </row>
    <row r="11" spans="1:9">
      <c r="A11" s="250">
        <v>3</v>
      </c>
      <c r="B11" s="250" t="s">
        <v>83</v>
      </c>
      <c r="C11" s="250">
        <v>225</v>
      </c>
      <c r="D11" s="250">
        <v>209</v>
      </c>
      <c r="E11" s="250">
        <v>209</v>
      </c>
    </row>
    <row r="12" spans="1:9">
      <c r="A12" s="250">
        <v>4</v>
      </c>
      <c r="B12" s="250" t="s">
        <v>90</v>
      </c>
      <c r="C12" s="250">
        <v>0</v>
      </c>
      <c r="D12" s="250">
        <v>0</v>
      </c>
      <c r="E12" s="250">
        <v>0</v>
      </c>
    </row>
    <row r="16" spans="1:9">
      <c r="A16" s="537" t="s">
        <v>222</v>
      </c>
      <c r="B16" s="537"/>
      <c r="C16" s="537"/>
      <c r="D16" s="537"/>
      <c r="E16" s="537"/>
    </row>
    <row r="17" spans="1:5" ht="15" customHeight="1">
      <c r="A17" s="538" t="s">
        <v>177</v>
      </c>
      <c r="B17" s="534"/>
      <c r="C17" s="534"/>
      <c r="D17" s="534"/>
      <c r="E17" s="534"/>
    </row>
    <row r="18" spans="1:5" ht="15" customHeight="1">
      <c r="A18" s="538" t="s">
        <v>1205</v>
      </c>
      <c r="B18" s="538"/>
      <c r="C18" s="538"/>
      <c r="D18" s="538"/>
      <c r="E18" s="538"/>
    </row>
    <row r="19" spans="1:5" ht="15" customHeight="1">
      <c r="A19" s="533" t="s">
        <v>1010</v>
      </c>
      <c r="B19" s="534"/>
      <c r="C19" s="534"/>
      <c r="D19" s="534"/>
      <c r="E19" s="534"/>
    </row>
    <row r="20" spans="1:5" ht="32.25" customHeight="1">
      <c r="A20" s="535" t="s">
        <v>1012</v>
      </c>
      <c r="B20" s="535"/>
      <c r="C20" s="535"/>
      <c r="D20" s="535"/>
      <c r="E20" s="535"/>
    </row>
    <row r="21" spans="1:5" ht="19.5" customHeight="1">
      <c r="A21" s="536" t="s">
        <v>1013</v>
      </c>
      <c r="B21" s="536"/>
      <c r="C21" s="536"/>
      <c r="D21" s="536"/>
      <c r="E21" s="536"/>
    </row>
    <row r="22" spans="1:5">
      <c r="A22" s="250" t="s">
        <v>0</v>
      </c>
      <c r="B22" s="531" t="s">
        <v>85</v>
      </c>
      <c r="C22" s="531"/>
      <c r="D22" s="531"/>
      <c r="E22" s="250" t="s">
        <v>86</v>
      </c>
    </row>
    <row r="23" spans="1:5" ht="30">
      <c r="A23" s="250">
        <v>1</v>
      </c>
      <c r="B23" s="529" t="s">
        <v>87</v>
      </c>
      <c r="C23" s="529"/>
      <c r="D23" s="529"/>
      <c r="E23" s="153" t="s">
        <v>1014</v>
      </c>
    </row>
    <row r="24" spans="1:5" ht="31.5" customHeight="1">
      <c r="A24" s="250">
        <v>2</v>
      </c>
      <c r="B24" s="531" t="s">
        <v>88</v>
      </c>
      <c r="C24" s="531"/>
      <c r="D24" s="531"/>
      <c r="E24" s="153" t="s">
        <v>1315</v>
      </c>
    </row>
    <row r="25" spans="1:5" ht="33.75" customHeight="1">
      <c r="A25" s="250">
        <v>3</v>
      </c>
      <c r="B25" s="531" t="s">
        <v>89</v>
      </c>
      <c r="C25" s="531"/>
      <c r="D25" s="531"/>
      <c r="E25" s="153" t="s">
        <v>1014</v>
      </c>
    </row>
    <row r="26" spans="1:5" ht="30">
      <c r="A26" s="250">
        <v>4</v>
      </c>
      <c r="B26" s="530" t="s">
        <v>234</v>
      </c>
      <c r="C26" s="530"/>
      <c r="D26" s="530"/>
      <c r="E26" s="153" t="s">
        <v>1014</v>
      </c>
    </row>
    <row r="27" spans="1:5" ht="30">
      <c r="A27" s="250">
        <v>5</v>
      </c>
      <c r="B27" s="530" t="s">
        <v>91</v>
      </c>
      <c r="C27" s="530"/>
      <c r="D27" s="530"/>
      <c r="E27" s="154" t="s">
        <v>1014</v>
      </c>
    </row>
    <row r="28" spans="1:5" ht="27.75" customHeight="1">
      <c r="A28" s="250">
        <v>6</v>
      </c>
      <c r="B28" s="532" t="s">
        <v>92</v>
      </c>
      <c r="C28" s="532"/>
      <c r="D28" s="532"/>
      <c r="E28" s="257" t="s">
        <v>1015</v>
      </c>
    </row>
    <row r="29" spans="1:5" ht="15" customHeight="1">
      <c r="A29" s="250">
        <v>7</v>
      </c>
      <c r="B29" s="529" t="s">
        <v>93</v>
      </c>
      <c r="C29" s="529"/>
      <c r="D29" s="529"/>
      <c r="E29" s="155" t="s">
        <v>1016</v>
      </c>
    </row>
    <row r="30" spans="1:5" ht="45">
      <c r="A30" s="250">
        <v>8</v>
      </c>
      <c r="B30" s="530" t="s">
        <v>1017</v>
      </c>
      <c r="C30" s="530"/>
      <c r="D30" s="530"/>
      <c r="E30" s="153" t="s">
        <v>1018</v>
      </c>
    </row>
    <row r="31" spans="1:5" ht="165">
      <c r="A31" s="250">
        <v>9</v>
      </c>
      <c r="B31" s="529" t="s">
        <v>94</v>
      </c>
      <c r="C31" s="529"/>
      <c r="D31" s="529"/>
      <c r="E31" s="153" t="s">
        <v>1316</v>
      </c>
    </row>
    <row r="35" spans="1:5">
      <c r="A35" s="537" t="s">
        <v>222</v>
      </c>
      <c r="B35" s="537"/>
      <c r="C35" s="537"/>
      <c r="D35" s="537"/>
      <c r="E35" s="537"/>
    </row>
    <row r="36" spans="1:5" ht="15" customHeight="1">
      <c r="A36" s="538" t="s">
        <v>177</v>
      </c>
      <c r="B36" s="534"/>
      <c r="C36" s="534"/>
      <c r="D36" s="534"/>
      <c r="E36" s="534"/>
    </row>
    <row r="37" spans="1:5" ht="15" customHeight="1">
      <c r="A37" s="538" t="s">
        <v>1205</v>
      </c>
      <c r="B37" s="538"/>
      <c r="C37" s="538"/>
      <c r="D37" s="538"/>
      <c r="E37" s="538"/>
    </row>
    <row r="38" spans="1:5" ht="15" customHeight="1">
      <c r="A38" s="533" t="s">
        <v>1010</v>
      </c>
      <c r="B38" s="534"/>
      <c r="C38" s="534"/>
      <c r="D38" s="534"/>
      <c r="E38" s="534"/>
    </row>
    <row r="39" spans="1:5" ht="15" customHeight="1">
      <c r="A39" s="535" t="s">
        <v>1019</v>
      </c>
      <c r="B39" s="535"/>
      <c r="C39" s="535"/>
      <c r="D39" s="535"/>
      <c r="E39" s="535"/>
    </row>
    <row r="40" spans="1:5" ht="15" customHeight="1">
      <c r="A40" s="536" t="s">
        <v>1013</v>
      </c>
      <c r="B40" s="536"/>
      <c r="C40" s="536"/>
      <c r="D40" s="536"/>
      <c r="E40" s="536"/>
    </row>
    <row r="41" spans="1:5">
      <c r="A41" s="250" t="s">
        <v>0</v>
      </c>
      <c r="B41" s="531" t="s">
        <v>85</v>
      </c>
      <c r="C41" s="531"/>
      <c r="D41" s="531"/>
      <c r="E41" s="250" t="s">
        <v>86</v>
      </c>
    </row>
    <row r="42" spans="1:5" ht="30">
      <c r="A42" s="250">
        <v>1</v>
      </c>
      <c r="B42" s="529" t="s">
        <v>87</v>
      </c>
      <c r="C42" s="529"/>
      <c r="D42" s="529"/>
      <c r="E42" s="153" t="s">
        <v>1014</v>
      </c>
    </row>
    <row r="43" spans="1:5" ht="90">
      <c r="A43" s="250">
        <v>2</v>
      </c>
      <c r="B43" s="531" t="s">
        <v>88</v>
      </c>
      <c r="C43" s="531"/>
      <c r="D43" s="531"/>
      <c r="E43" s="156" t="s">
        <v>1317</v>
      </c>
    </row>
    <row r="44" spans="1:5" ht="30">
      <c r="A44" s="250">
        <v>3</v>
      </c>
      <c r="B44" s="531" t="s">
        <v>89</v>
      </c>
      <c r="C44" s="531"/>
      <c r="D44" s="531"/>
      <c r="E44" s="153" t="s">
        <v>1014</v>
      </c>
    </row>
    <row r="45" spans="1:5" ht="30">
      <c r="A45" s="250">
        <v>4</v>
      </c>
      <c r="B45" s="530" t="s">
        <v>234</v>
      </c>
      <c r="C45" s="530"/>
      <c r="D45" s="530"/>
      <c r="E45" s="153" t="s">
        <v>1014</v>
      </c>
    </row>
    <row r="46" spans="1:5" ht="30">
      <c r="A46" s="250">
        <v>5</v>
      </c>
      <c r="B46" s="530" t="s">
        <v>91</v>
      </c>
      <c r="C46" s="530"/>
      <c r="D46" s="530"/>
      <c r="E46" s="153" t="s">
        <v>1014</v>
      </c>
    </row>
    <row r="47" spans="1:5">
      <c r="A47" s="250">
        <v>6</v>
      </c>
      <c r="B47" s="532" t="s">
        <v>92</v>
      </c>
      <c r="C47" s="532"/>
      <c r="D47" s="532"/>
      <c r="E47" s="153" t="s">
        <v>1015</v>
      </c>
    </row>
    <row r="48" spans="1:5" ht="15" customHeight="1">
      <c r="A48" s="250">
        <v>7</v>
      </c>
      <c r="B48" s="529" t="s">
        <v>93</v>
      </c>
      <c r="C48" s="529"/>
      <c r="D48" s="529"/>
      <c r="E48" s="155"/>
    </row>
    <row r="49" spans="1:5" ht="15" customHeight="1">
      <c r="A49" s="250">
        <v>8</v>
      </c>
      <c r="B49" s="530" t="s">
        <v>1017</v>
      </c>
      <c r="C49" s="530"/>
      <c r="D49" s="530"/>
      <c r="E49" s="155" t="s">
        <v>1020</v>
      </c>
    </row>
    <row r="50" spans="1:5" ht="195">
      <c r="A50" s="250">
        <v>9</v>
      </c>
      <c r="B50" s="529" t="s">
        <v>94</v>
      </c>
      <c r="C50" s="529"/>
      <c r="D50" s="529"/>
      <c r="E50" s="153" t="s">
        <v>1318</v>
      </c>
    </row>
    <row r="54" spans="1:5">
      <c r="A54" s="537" t="s">
        <v>222</v>
      </c>
      <c r="B54" s="537"/>
      <c r="C54" s="537"/>
      <c r="D54" s="537"/>
      <c r="E54" s="537"/>
    </row>
    <row r="55" spans="1:5" ht="15" customHeight="1">
      <c r="A55" s="538" t="s">
        <v>177</v>
      </c>
      <c r="B55" s="534"/>
      <c r="C55" s="534"/>
      <c r="D55" s="534"/>
      <c r="E55" s="534"/>
    </row>
    <row r="56" spans="1:5" ht="15" customHeight="1">
      <c r="A56" s="538" t="s">
        <v>1205</v>
      </c>
      <c r="B56" s="538"/>
      <c r="C56" s="538"/>
      <c r="D56" s="538"/>
      <c r="E56" s="538"/>
    </row>
    <row r="57" spans="1:5" ht="15" customHeight="1">
      <c r="A57" s="533" t="s">
        <v>1010</v>
      </c>
      <c r="B57" s="534"/>
      <c r="C57" s="534"/>
      <c r="D57" s="534"/>
      <c r="E57" s="534"/>
    </row>
    <row r="58" spans="1:5" ht="15" customHeight="1">
      <c r="A58" s="535" t="s">
        <v>1021</v>
      </c>
      <c r="B58" s="535"/>
      <c r="C58" s="535"/>
      <c r="D58" s="535"/>
      <c r="E58" s="535"/>
    </row>
    <row r="59" spans="1:5" ht="15" customHeight="1">
      <c r="A59" s="536" t="s">
        <v>1013</v>
      </c>
      <c r="B59" s="536"/>
      <c r="C59" s="536"/>
      <c r="D59" s="536"/>
      <c r="E59" s="536"/>
    </row>
    <row r="60" spans="1:5">
      <c r="A60" s="250" t="s">
        <v>0</v>
      </c>
      <c r="B60" s="531" t="s">
        <v>85</v>
      </c>
      <c r="C60" s="531"/>
      <c r="D60" s="531"/>
      <c r="E60" s="250" t="s">
        <v>86</v>
      </c>
    </row>
    <row r="61" spans="1:5" ht="30">
      <c r="A61" s="250">
        <v>1</v>
      </c>
      <c r="B61" s="529" t="s">
        <v>87</v>
      </c>
      <c r="C61" s="529"/>
      <c r="D61" s="529"/>
      <c r="E61" s="154" t="s">
        <v>1014</v>
      </c>
    </row>
    <row r="62" spans="1:5" ht="120">
      <c r="A62" s="250">
        <v>2</v>
      </c>
      <c r="B62" s="531" t="s">
        <v>88</v>
      </c>
      <c r="C62" s="531"/>
      <c r="D62" s="531"/>
      <c r="E62" s="157" t="s">
        <v>1319</v>
      </c>
    </row>
    <row r="63" spans="1:5" ht="30">
      <c r="A63" s="250">
        <v>3</v>
      </c>
      <c r="B63" s="531" t="s">
        <v>89</v>
      </c>
      <c r="C63" s="531"/>
      <c r="D63" s="531"/>
      <c r="E63" s="157" t="s">
        <v>1014</v>
      </c>
    </row>
    <row r="64" spans="1:5" ht="30">
      <c r="A64" s="250">
        <v>4</v>
      </c>
      <c r="B64" s="530" t="s">
        <v>234</v>
      </c>
      <c r="C64" s="530"/>
      <c r="D64" s="530"/>
      <c r="E64" s="157" t="s">
        <v>1014</v>
      </c>
    </row>
    <row r="65" spans="1:5" ht="30">
      <c r="A65" s="250">
        <v>5</v>
      </c>
      <c r="B65" s="530" t="s">
        <v>91</v>
      </c>
      <c r="C65" s="530"/>
      <c r="D65" s="530"/>
      <c r="E65" s="157" t="s">
        <v>1014</v>
      </c>
    </row>
    <row r="66" spans="1:5">
      <c r="A66" s="250">
        <v>6</v>
      </c>
      <c r="B66" s="532" t="s">
        <v>92</v>
      </c>
      <c r="C66" s="532"/>
      <c r="D66" s="532"/>
      <c r="E66" s="157" t="s">
        <v>1015</v>
      </c>
    </row>
    <row r="67" spans="1:5" ht="15" customHeight="1">
      <c r="A67" s="250">
        <v>7</v>
      </c>
      <c r="B67" s="529" t="s">
        <v>93</v>
      </c>
      <c r="C67" s="529"/>
      <c r="D67" s="529"/>
      <c r="E67" s="158"/>
    </row>
    <row r="68" spans="1:5" ht="30">
      <c r="A68" s="250">
        <v>8</v>
      </c>
      <c r="B68" s="530" t="s">
        <v>1017</v>
      </c>
      <c r="C68" s="530"/>
      <c r="D68" s="530"/>
      <c r="E68" s="159" t="s">
        <v>1320</v>
      </c>
    </row>
    <row r="69" spans="1:5" ht="180">
      <c r="A69" s="250">
        <v>9</v>
      </c>
      <c r="B69" s="529" t="s">
        <v>94</v>
      </c>
      <c r="C69" s="529"/>
      <c r="D69" s="529"/>
      <c r="E69" s="159" t="s">
        <v>1321</v>
      </c>
    </row>
    <row r="73" spans="1:5">
      <c r="A73" s="537" t="s">
        <v>222</v>
      </c>
      <c r="B73" s="537"/>
      <c r="C73" s="537"/>
      <c r="D73" s="537"/>
      <c r="E73" s="537"/>
    </row>
    <row r="74" spans="1:5" ht="15" customHeight="1">
      <c r="A74" s="538" t="s">
        <v>177</v>
      </c>
      <c r="B74" s="534"/>
      <c r="C74" s="534"/>
      <c r="D74" s="534"/>
      <c r="E74" s="534"/>
    </row>
    <row r="75" spans="1:5" ht="15" customHeight="1">
      <c r="A75" s="538" t="s">
        <v>1205</v>
      </c>
      <c r="B75" s="538"/>
      <c r="C75" s="538"/>
      <c r="D75" s="538"/>
      <c r="E75" s="538"/>
    </row>
    <row r="76" spans="1:5" ht="15" customHeight="1">
      <c r="A76" s="533" t="s">
        <v>1010</v>
      </c>
      <c r="B76" s="534"/>
      <c r="C76" s="534"/>
      <c r="D76" s="534"/>
      <c r="E76" s="534"/>
    </row>
    <row r="77" spans="1:5" ht="15" customHeight="1">
      <c r="A77" s="535" t="s">
        <v>1022</v>
      </c>
      <c r="B77" s="535"/>
      <c r="C77" s="535"/>
      <c r="D77" s="535"/>
      <c r="E77" s="535"/>
    </row>
    <row r="78" spans="1:5" ht="15" customHeight="1">
      <c r="A78" s="536" t="s">
        <v>1013</v>
      </c>
      <c r="B78" s="536"/>
      <c r="C78" s="536"/>
      <c r="D78" s="536"/>
      <c r="E78" s="536"/>
    </row>
    <row r="79" spans="1:5">
      <c r="A79" s="250" t="s">
        <v>0</v>
      </c>
      <c r="B79" s="531" t="s">
        <v>85</v>
      </c>
      <c r="C79" s="531"/>
      <c r="D79" s="531"/>
      <c r="E79" s="250" t="s">
        <v>86</v>
      </c>
    </row>
    <row r="80" spans="1:5" ht="30">
      <c r="A80" s="250">
        <v>1</v>
      </c>
      <c r="B80" s="529" t="s">
        <v>87</v>
      </c>
      <c r="C80" s="529"/>
      <c r="D80" s="529"/>
      <c r="E80" s="153" t="s">
        <v>1014</v>
      </c>
    </row>
    <row r="81" spans="1:5" ht="120">
      <c r="A81" s="250">
        <v>2</v>
      </c>
      <c r="B81" s="531" t="s">
        <v>88</v>
      </c>
      <c r="C81" s="531"/>
      <c r="D81" s="531"/>
      <c r="E81" s="153" t="s">
        <v>1319</v>
      </c>
    </row>
    <row r="82" spans="1:5" ht="30">
      <c r="A82" s="250">
        <v>3</v>
      </c>
      <c r="B82" s="531" t="s">
        <v>89</v>
      </c>
      <c r="C82" s="531"/>
      <c r="D82" s="531"/>
      <c r="E82" s="153" t="s">
        <v>1014</v>
      </c>
    </row>
    <row r="83" spans="1:5" ht="30">
      <c r="A83" s="250">
        <v>4</v>
      </c>
      <c r="B83" s="530" t="s">
        <v>234</v>
      </c>
      <c r="C83" s="530"/>
      <c r="D83" s="530"/>
      <c r="E83" s="153" t="s">
        <v>1014</v>
      </c>
    </row>
    <row r="84" spans="1:5" ht="30">
      <c r="A84" s="250">
        <v>5</v>
      </c>
      <c r="B84" s="530" t="s">
        <v>91</v>
      </c>
      <c r="C84" s="530"/>
      <c r="D84" s="530"/>
      <c r="E84" s="153" t="s">
        <v>1014</v>
      </c>
    </row>
    <row r="85" spans="1:5">
      <c r="A85" s="250">
        <v>6</v>
      </c>
      <c r="B85" s="532" t="s">
        <v>92</v>
      </c>
      <c r="C85" s="532"/>
      <c r="D85" s="532"/>
      <c r="E85" s="153" t="s">
        <v>1015</v>
      </c>
    </row>
    <row r="86" spans="1:5" ht="15" customHeight="1">
      <c r="A86" s="250">
        <v>7</v>
      </c>
      <c r="B86" s="529" t="s">
        <v>93</v>
      </c>
      <c r="C86" s="529"/>
      <c r="D86" s="529"/>
      <c r="E86" s="155"/>
    </row>
    <row r="87" spans="1:5" ht="30">
      <c r="A87" s="250">
        <v>8</v>
      </c>
      <c r="B87" s="530" t="s">
        <v>1017</v>
      </c>
      <c r="C87" s="530"/>
      <c r="D87" s="530"/>
      <c r="E87" s="156" t="s">
        <v>1322</v>
      </c>
    </row>
    <row r="88" spans="1:5" ht="180">
      <c r="A88" s="250">
        <v>9</v>
      </c>
      <c r="B88" s="529" t="s">
        <v>94</v>
      </c>
      <c r="C88" s="529"/>
      <c r="D88" s="529"/>
      <c r="E88" s="156" t="s">
        <v>1323</v>
      </c>
    </row>
    <row r="92" spans="1:5">
      <c r="A92" s="537" t="s">
        <v>222</v>
      </c>
      <c r="B92" s="537"/>
      <c r="C92" s="537"/>
      <c r="D92" s="537"/>
      <c r="E92" s="537"/>
    </row>
    <row r="93" spans="1:5" ht="15" customHeight="1">
      <c r="A93" s="538" t="s">
        <v>177</v>
      </c>
      <c r="B93" s="534"/>
      <c r="C93" s="534"/>
      <c r="D93" s="534"/>
      <c r="E93" s="534"/>
    </row>
    <row r="94" spans="1:5" ht="15" customHeight="1">
      <c r="A94" s="538" t="s">
        <v>1205</v>
      </c>
      <c r="B94" s="538"/>
      <c r="C94" s="538"/>
      <c r="D94" s="538"/>
      <c r="E94" s="538"/>
    </row>
    <row r="95" spans="1:5" ht="15" customHeight="1">
      <c r="A95" s="533" t="s">
        <v>1010</v>
      </c>
      <c r="B95" s="534"/>
      <c r="C95" s="534"/>
      <c r="D95" s="534"/>
      <c r="E95" s="534"/>
    </row>
    <row r="96" spans="1:5" ht="30" customHeight="1">
      <c r="A96" s="535" t="s">
        <v>1023</v>
      </c>
      <c r="B96" s="535"/>
      <c r="C96" s="535"/>
      <c r="D96" s="535"/>
      <c r="E96" s="535"/>
    </row>
    <row r="97" spans="1:5" ht="15" customHeight="1">
      <c r="A97" s="536" t="s">
        <v>1013</v>
      </c>
      <c r="B97" s="536"/>
      <c r="C97" s="536"/>
      <c r="D97" s="536"/>
      <c r="E97" s="536"/>
    </row>
    <row r="98" spans="1:5">
      <c r="A98" s="250" t="s">
        <v>0</v>
      </c>
      <c r="B98" s="531" t="s">
        <v>85</v>
      </c>
      <c r="C98" s="531"/>
      <c r="D98" s="531"/>
      <c r="E98" s="250" t="s">
        <v>86</v>
      </c>
    </row>
    <row r="99" spans="1:5" ht="30">
      <c r="A99" s="250">
        <v>1</v>
      </c>
      <c r="B99" s="529" t="s">
        <v>87</v>
      </c>
      <c r="C99" s="529"/>
      <c r="D99" s="529"/>
      <c r="E99" s="153" t="s">
        <v>1014</v>
      </c>
    </row>
    <row r="100" spans="1:5" ht="75">
      <c r="A100" s="250">
        <v>2</v>
      </c>
      <c r="B100" s="531" t="s">
        <v>88</v>
      </c>
      <c r="C100" s="531"/>
      <c r="D100" s="531"/>
      <c r="E100" s="153" t="s">
        <v>1324</v>
      </c>
    </row>
    <row r="101" spans="1:5" ht="30">
      <c r="A101" s="250">
        <v>3</v>
      </c>
      <c r="B101" s="531" t="s">
        <v>89</v>
      </c>
      <c r="C101" s="531"/>
      <c r="D101" s="531"/>
      <c r="E101" s="153" t="s">
        <v>1014</v>
      </c>
    </row>
    <row r="102" spans="1:5" ht="30">
      <c r="A102" s="250">
        <v>4</v>
      </c>
      <c r="B102" s="530" t="s">
        <v>234</v>
      </c>
      <c r="C102" s="530"/>
      <c r="D102" s="530"/>
      <c r="E102" s="153" t="s">
        <v>1014</v>
      </c>
    </row>
    <row r="103" spans="1:5" ht="30">
      <c r="A103" s="250">
        <v>5</v>
      </c>
      <c r="B103" s="530" t="s">
        <v>91</v>
      </c>
      <c r="C103" s="530"/>
      <c r="D103" s="530"/>
      <c r="E103" s="154" t="s">
        <v>1014</v>
      </c>
    </row>
    <row r="104" spans="1:5">
      <c r="A104" s="250">
        <v>6</v>
      </c>
      <c r="B104" s="532" t="s">
        <v>92</v>
      </c>
      <c r="C104" s="532"/>
      <c r="D104" s="532"/>
      <c r="E104" s="153" t="s">
        <v>1015</v>
      </c>
    </row>
    <row r="105" spans="1:5" ht="15" customHeight="1">
      <c r="A105" s="250">
        <v>7</v>
      </c>
      <c r="B105" s="529" t="s">
        <v>93</v>
      </c>
      <c r="C105" s="529"/>
      <c r="D105" s="529"/>
      <c r="E105" s="155"/>
    </row>
    <row r="106" spans="1:5" ht="45">
      <c r="A106" s="250">
        <v>8</v>
      </c>
      <c r="B106" s="530" t="s">
        <v>1024</v>
      </c>
      <c r="C106" s="530"/>
      <c r="D106" s="530"/>
      <c r="E106" s="156" t="s">
        <v>1018</v>
      </c>
    </row>
    <row r="107" spans="1:5" ht="180">
      <c r="A107" s="250">
        <v>9</v>
      </c>
      <c r="B107" s="529" t="s">
        <v>94</v>
      </c>
      <c r="C107" s="529"/>
      <c r="D107" s="529"/>
      <c r="E107" s="153" t="s">
        <v>1325</v>
      </c>
    </row>
    <row r="111" spans="1:5">
      <c r="A111" s="537" t="s">
        <v>222</v>
      </c>
      <c r="B111" s="537"/>
      <c r="C111" s="537"/>
      <c r="D111" s="537"/>
      <c r="E111" s="537"/>
    </row>
    <row r="112" spans="1:5" ht="15" customHeight="1">
      <c r="A112" s="538" t="s">
        <v>177</v>
      </c>
      <c r="B112" s="534"/>
      <c r="C112" s="534"/>
      <c r="D112" s="534"/>
      <c r="E112" s="534"/>
    </row>
    <row r="113" spans="1:5" ht="15" customHeight="1">
      <c r="A113" s="538" t="s">
        <v>1205</v>
      </c>
      <c r="B113" s="538"/>
      <c r="C113" s="538"/>
      <c r="D113" s="538"/>
      <c r="E113" s="538"/>
    </row>
    <row r="114" spans="1:5" ht="15" customHeight="1">
      <c r="A114" s="533" t="s">
        <v>1010</v>
      </c>
      <c r="B114" s="534"/>
      <c r="C114" s="534"/>
      <c r="D114" s="534"/>
      <c r="E114" s="534"/>
    </row>
    <row r="115" spans="1:5" ht="30" customHeight="1">
      <c r="A115" s="535" t="s">
        <v>1025</v>
      </c>
      <c r="B115" s="535"/>
      <c r="C115" s="535"/>
      <c r="D115" s="535"/>
      <c r="E115" s="535"/>
    </row>
    <row r="116" spans="1:5" ht="15" customHeight="1">
      <c r="A116" s="536" t="s">
        <v>1013</v>
      </c>
      <c r="B116" s="536"/>
      <c r="C116" s="536"/>
      <c r="D116" s="536"/>
      <c r="E116" s="536"/>
    </row>
    <row r="117" spans="1:5">
      <c r="A117" s="250" t="s">
        <v>0</v>
      </c>
      <c r="B117" s="531" t="s">
        <v>85</v>
      </c>
      <c r="C117" s="531"/>
      <c r="D117" s="531"/>
      <c r="E117" s="250" t="s">
        <v>86</v>
      </c>
    </row>
    <row r="118" spans="1:5" ht="30">
      <c r="A118" s="250">
        <v>1</v>
      </c>
      <c r="B118" s="529" t="s">
        <v>87</v>
      </c>
      <c r="C118" s="529"/>
      <c r="D118" s="529"/>
      <c r="E118" s="153" t="s">
        <v>1014</v>
      </c>
    </row>
    <row r="119" spans="1:5" ht="75">
      <c r="A119" s="250">
        <v>2</v>
      </c>
      <c r="B119" s="531" t="s">
        <v>88</v>
      </c>
      <c r="C119" s="531"/>
      <c r="D119" s="531"/>
      <c r="E119" s="153" t="s">
        <v>1315</v>
      </c>
    </row>
    <row r="120" spans="1:5" ht="30">
      <c r="A120" s="250">
        <v>3</v>
      </c>
      <c r="B120" s="531" t="s">
        <v>89</v>
      </c>
      <c r="C120" s="531"/>
      <c r="D120" s="531"/>
      <c r="E120" s="153" t="s">
        <v>1014</v>
      </c>
    </row>
    <row r="121" spans="1:5" ht="30">
      <c r="A121" s="250">
        <v>4</v>
      </c>
      <c r="B121" s="530" t="s">
        <v>234</v>
      </c>
      <c r="C121" s="530"/>
      <c r="D121" s="530"/>
      <c r="E121" s="153" t="s">
        <v>1014</v>
      </c>
    </row>
    <row r="122" spans="1:5" ht="30">
      <c r="A122" s="250">
        <v>5</v>
      </c>
      <c r="B122" s="530" t="s">
        <v>91</v>
      </c>
      <c r="C122" s="530"/>
      <c r="D122" s="530"/>
      <c r="E122" s="154" t="s">
        <v>1014</v>
      </c>
    </row>
    <row r="123" spans="1:5">
      <c r="A123" s="250">
        <v>6</v>
      </c>
      <c r="B123" s="532" t="s">
        <v>92</v>
      </c>
      <c r="C123" s="532"/>
      <c r="D123" s="532"/>
      <c r="E123" s="153" t="s">
        <v>1015</v>
      </c>
    </row>
    <row r="124" spans="1:5" ht="15" customHeight="1">
      <c r="A124" s="250">
        <v>7</v>
      </c>
      <c r="B124" s="529" t="s">
        <v>93</v>
      </c>
      <c r="C124" s="529"/>
      <c r="D124" s="529"/>
      <c r="E124" s="155"/>
    </row>
    <row r="125" spans="1:5" ht="45">
      <c r="A125" s="250">
        <v>8</v>
      </c>
      <c r="B125" s="530" t="s">
        <v>1017</v>
      </c>
      <c r="C125" s="530"/>
      <c r="D125" s="530"/>
      <c r="E125" s="153" t="s">
        <v>1026</v>
      </c>
    </row>
    <row r="126" spans="1:5" ht="135">
      <c r="A126" s="250">
        <v>9</v>
      </c>
      <c r="B126" s="529" t="s">
        <v>94</v>
      </c>
      <c r="C126" s="529"/>
      <c r="D126" s="529"/>
      <c r="E126" s="153" t="s">
        <v>1326</v>
      </c>
    </row>
    <row r="130" spans="1:5">
      <c r="A130" s="537" t="s">
        <v>222</v>
      </c>
      <c r="B130" s="537"/>
      <c r="C130" s="537"/>
      <c r="D130" s="537"/>
      <c r="E130" s="537"/>
    </row>
    <row r="131" spans="1:5" ht="15" customHeight="1">
      <c r="A131" s="538" t="s">
        <v>177</v>
      </c>
      <c r="B131" s="534"/>
      <c r="C131" s="534"/>
      <c r="D131" s="534"/>
      <c r="E131" s="534"/>
    </row>
    <row r="132" spans="1:5" ht="15" customHeight="1">
      <c r="A132" s="538" t="s">
        <v>1205</v>
      </c>
      <c r="B132" s="538"/>
      <c r="C132" s="538"/>
      <c r="D132" s="538"/>
      <c r="E132" s="538"/>
    </row>
    <row r="133" spans="1:5" ht="15" customHeight="1">
      <c r="A133" s="533" t="s">
        <v>1010</v>
      </c>
      <c r="B133" s="534"/>
      <c r="C133" s="534"/>
      <c r="D133" s="534"/>
      <c r="E133" s="534"/>
    </row>
    <row r="134" spans="1:5" ht="30" customHeight="1">
      <c r="A134" s="535" t="s">
        <v>1027</v>
      </c>
      <c r="B134" s="535"/>
      <c r="C134" s="535"/>
      <c r="D134" s="535"/>
      <c r="E134" s="535"/>
    </row>
    <row r="135" spans="1:5" ht="15" customHeight="1">
      <c r="A135" s="536" t="s">
        <v>1013</v>
      </c>
      <c r="B135" s="536"/>
      <c r="C135" s="536"/>
      <c r="D135" s="536"/>
      <c r="E135" s="536"/>
    </row>
    <row r="136" spans="1:5">
      <c r="A136" s="250" t="s">
        <v>0</v>
      </c>
      <c r="B136" s="531" t="s">
        <v>85</v>
      </c>
      <c r="C136" s="531"/>
      <c r="D136" s="531"/>
      <c r="E136" s="250" t="s">
        <v>86</v>
      </c>
    </row>
    <row r="137" spans="1:5" ht="30">
      <c r="A137" s="250">
        <v>1</v>
      </c>
      <c r="B137" s="529" t="s">
        <v>87</v>
      </c>
      <c r="C137" s="529"/>
      <c r="D137" s="529"/>
      <c r="E137" s="153" t="s">
        <v>1014</v>
      </c>
    </row>
    <row r="138" spans="1:5" ht="90">
      <c r="A138" s="250">
        <v>2</v>
      </c>
      <c r="B138" s="531" t="s">
        <v>88</v>
      </c>
      <c r="C138" s="531"/>
      <c r="D138" s="531"/>
      <c r="E138" s="153" t="s">
        <v>1327</v>
      </c>
    </row>
    <row r="139" spans="1:5" ht="30">
      <c r="A139" s="250">
        <v>3</v>
      </c>
      <c r="B139" s="531" t="s">
        <v>89</v>
      </c>
      <c r="C139" s="531"/>
      <c r="D139" s="531"/>
      <c r="E139" s="153" t="s">
        <v>1014</v>
      </c>
    </row>
    <row r="140" spans="1:5" ht="30">
      <c r="A140" s="250">
        <v>4</v>
      </c>
      <c r="B140" s="530" t="s">
        <v>234</v>
      </c>
      <c r="C140" s="530"/>
      <c r="D140" s="530"/>
      <c r="E140" s="153" t="s">
        <v>1014</v>
      </c>
    </row>
    <row r="141" spans="1:5" ht="30">
      <c r="A141" s="250">
        <v>5</v>
      </c>
      <c r="B141" s="530" t="s">
        <v>91</v>
      </c>
      <c r="C141" s="530"/>
      <c r="D141" s="530"/>
      <c r="E141" s="153" t="s">
        <v>1014</v>
      </c>
    </row>
    <row r="142" spans="1:5">
      <c r="A142" s="250">
        <v>6</v>
      </c>
      <c r="B142" s="532" t="s">
        <v>92</v>
      </c>
      <c r="C142" s="532"/>
      <c r="D142" s="532"/>
      <c r="E142" s="153" t="s">
        <v>1015</v>
      </c>
    </row>
    <row r="143" spans="1:5" ht="15" customHeight="1">
      <c r="A143" s="250">
        <v>7</v>
      </c>
      <c r="B143" s="529" t="s">
        <v>93</v>
      </c>
      <c r="C143" s="529"/>
      <c r="D143" s="529"/>
      <c r="E143" s="155"/>
    </row>
    <row r="144" spans="1:5" ht="15" customHeight="1">
      <c r="A144" s="250">
        <v>8</v>
      </c>
      <c r="B144" s="530" t="s">
        <v>1017</v>
      </c>
      <c r="C144" s="530"/>
      <c r="D144" s="530"/>
      <c r="E144" s="155" t="s">
        <v>1020</v>
      </c>
    </row>
    <row r="145" spans="1:5" ht="165">
      <c r="A145" s="250">
        <v>9</v>
      </c>
      <c r="B145" s="529" t="s">
        <v>94</v>
      </c>
      <c r="C145" s="529"/>
      <c r="D145" s="529"/>
      <c r="E145" s="160" t="s">
        <v>1328</v>
      </c>
    </row>
    <row r="149" spans="1:5">
      <c r="A149" s="537" t="s">
        <v>222</v>
      </c>
      <c r="B149" s="537"/>
      <c r="C149" s="537"/>
      <c r="D149" s="537"/>
      <c r="E149" s="537"/>
    </row>
    <row r="150" spans="1:5" ht="15" customHeight="1">
      <c r="A150" s="538" t="s">
        <v>177</v>
      </c>
      <c r="B150" s="534"/>
      <c r="C150" s="534"/>
      <c r="D150" s="534"/>
      <c r="E150" s="534"/>
    </row>
    <row r="151" spans="1:5" ht="15" customHeight="1">
      <c r="A151" s="538" t="s">
        <v>1205</v>
      </c>
      <c r="B151" s="538"/>
      <c r="C151" s="538"/>
      <c r="D151" s="538"/>
      <c r="E151" s="538"/>
    </row>
    <row r="152" spans="1:5" ht="15" customHeight="1">
      <c r="A152" s="533" t="s">
        <v>1010</v>
      </c>
      <c r="B152" s="534"/>
      <c r="C152" s="534"/>
      <c r="D152" s="534"/>
      <c r="E152" s="534"/>
    </row>
    <row r="153" spans="1:5" ht="30" customHeight="1">
      <c r="A153" s="535" t="s">
        <v>1028</v>
      </c>
      <c r="B153" s="535"/>
      <c r="C153" s="535"/>
      <c r="D153" s="535"/>
      <c r="E153" s="535"/>
    </row>
    <row r="154" spans="1:5" ht="15" customHeight="1">
      <c r="A154" s="536" t="s">
        <v>1013</v>
      </c>
      <c r="B154" s="536"/>
      <c r="C154" s="536"/>
      <c r="D154" s="536"/>
      <c r="E154" s="536"/>
    </row>
    <row r="155" spans="1:5">
      <c r="A155" s="250" t="s">
        <v>0</v>
      </c>
      <c r="B155" s="531" t="s">
        <v>85</v>
      </c>
      <c r="C155" s="531"/>
      <c r="D155" s="531"/>
      <c r="E155" s="250" t="s">
        <v>86</v>
      </c>
    </row>
    <row r="156" spans="1:5" ht="30">
      <c r="A156" s="250">
        <v>1</v>
      </c>
      <c r="B156" s="529" t="s">
        <v>87</v>
      </c>
      <c r="C156" s="529"/>
      <c r="D156" s="529"/>
      <c r="E156" s="153" t="s">
        <v>1014</v>
      </c>
    </row>
    <row r="157" spans="1:5" ht="90">
      <c r="A157" s="250">
        <v>2</v>
      </c>
      <c r="B157" s="531" t="s">
        <v>88</v>
      </c>
      <c r="C157" s="531"/>
      <c r="D157" s="531"/>
      <c r="E157" s="156" t="s">
        <v>1327</v>
      </c>
    </row>
    <row r="158" spans="1:5" ht="30">
      <c r="A158" s="250">
        <v>3</v>
      </c>
      <c r="B158" s="531" t="s">
        <v>89</v>
      </c>
      <c r="C158" s="531"/>
      <c r="D158" s="531"/>
      <c r="E158" s="153" t="s">
        <v>1014</v>
      </c>
    </row>
    <row r="159" spans="1:5" ht="30">
      <c r="A159" s="250">
        <v>4</v>
      </c>
      <c r="B159" s="530" t="s">
        <v>234</v>
      </c>
      <c r="C159" s="530"/>
      <c r="D159" s="530"/>
      <c r="E159" s="153" t="s">
        <v>1014</v>
      </c>
    </row>
    <row r="160" spans="1:5" ht="30">
      <c r="A160" s="250">
        <v>5</v>
      </c>
      <c r="B160" s="530" t="s">
        <v>91</v>
      </c>
      <c r="C160" s="530"/>
      <c r="D160" s="530"/>
      <c r="E160" s="153" t="s">
        <v>1014</v>
      </c>
    </row>
    <row r="161" spans="1:5">
      <c r="A161" s="250">
        <v>6</v>
      </c>
      <c r="B161" s="532" t="s">
        <v>92</v>
      </c>
      <c r="C161" s="532"/>
      <c r="D161" s="532"/>
      <c r="E161" s="153" t="s">
        <v>1015</v>
      </c>
    </row>
    <row r="162" spans="1:5" ht="15" customHeight="1">
      <c r="A162" s="250">
        <v>7</v>
      </c>
      <c r="B162" s="529" t="s">
        <v>93</v>
      </c>
      <c r="C162" s="529"/>
      <c r="D162" s="529"/>
      <c r="E162" s="155"/>
    </row>
    <row r="163" spans="1:5" ht="15" customHeight="1">
      <c r="A163" s="250">
        <v>8</v>
      </c>
      <c r="B163" s="530" t="s">
        <v>1017</v>
      </c>
      <c r="C163" s="530"/>
      <c r="D163" s="530"/>
      <c r="E163" s="155" t="s">
        <v>1020</v>
      </c>
    </row>
    <row r="164" spans="1:5" ht="195">
      <c r="A164" s="250">
        <v>9</v>
      </c>
      <c r="B164" s="529" t="s">
        <v>94</v>
      </c>
      <c r="C164" s="529"/>
      <c r="D164" s="529"/>
      <c r="E164" s="153" t="s">
        <v>1329</v>
      </c>
    </row>
    <row r="168" spans="1:5">
      <c r="A168" s="537" t="s">
        <v>222</v>
      </c>
      <c r="B168" s="537"/>
      <c r="C168" s="537"/>
      <c r="D168" s="537"/>
      <c r="E168" s="537"/>
    </row>
    <row r="169" spans="1:5" ht="15" customHeight="1">
      <c r="A169" s="538" t="s">
        <v>177</v>
      </c>
      <c r="B169" s="534"/>
      <c r="C169" s="534"/>
      <c r="D169" s="534"/>
      <c r="E169" s="534"/>
    </row>
    <row r="170" spans="1:5" ht="15" customHeight="1">
      <c r="A170" s="538" t="s">
        <v>1205</v>
      </c>
      <c r="B170" s="538"/>
      <c r="C170" s="538"/>
      <c r="D170" s="538"/>
      <c r="E170" s="538"/>
    </row>
    <row r="171" spans="1:5" ht="15" customHeight="1">
      <c r="A171" s="533" t="s">
        <v>1010</v>
      </c>
      <c r="B171" s="534"/>
      <c r="C171" s="534"/>
      <c r="D171" s="534"/>
      <c r="E171" s="534"/>
    </row>
    <row r="172" spans="1:5" ht="15" customHeight="1">
      <c r="A172" s="535" t="s">
        <v>1029</v>
      </c>
      <c r="B172" s="535"/>
      <c r="C172" s="535"/>
      <c r="D172" s="535"/>
      <c r="E172" s="535"/>
    </row>
    <row r="173" spans="1:5" ht="15" customHeight="1">
      <c r="A173" s="536" t="s">
        <v>1013</v>
      </c>
      <c r="B173" s="536"/>
      <c r="C173" s="536"/>
      <c r="D173" s="536"/>
      <c r="E173" s="536"/>
    </row>
    <row r="174" spans="1:5">
      <c r="A174" s="250" t="s">
        <v>0</v>
      </c>
      <c r="B174" s="531" t="s">
        <v>85</v>
      </c>
      <c r="C174" s="531"/>
      <c r="D174" s="531"/>
      <c r="E174" s="250" t="s">
        <v>86</v>
      </c>
    </row>
    <row r="175" spans="1:5" ht="30">
      <c r="A175" s="250">
        <v>1</v>
      </c>
      <c r="B175" s="529" t="s">
        <v>87</v>
      </c>
      <c r="C175" s="529"/>
      <c r="D175" s="529"/>
      <c r="E175" s="153" t="s">
        <v>1014</v>
      </c>
    </row>
    <row r="176" spans="1:5" ht="120">
      <c r="A176" s="250">
        <v>2</v>
      </c>
      <c r="B176" s="531" t="s">
        <v>88</v>
      </c>
      <c r="C176" s="531"/>
      <c r="D176" s="531"/>
      <c r="E176" s="153" t="s">
        <v>1319</v>
      </c>
    </row>
    <row r="177" spans="1:5" ht="30">
      <c r="A177" s="250">
        <v>3</v>
      </c>
      <c r="B177" s="531" t="s">
        <v>89</v>
      </c>
      <c r="C177" s="531"/>
      <c r="D177" s="531"/>
      <c r="E177" s="153" t="s">
        <v>1014</v>
      </c>
    </row>
    <row r="178" spans="1:5" ht="30">
      <c r="A178" s="250">
        <v>4</v>
      </c>
      <c r="B178" s="530" t="s">
        <v>234</v>
      </c>
      <c r="C178" s="530"/>
      <c r="D178" s="530"/>
      <c r="E178" s="153" t="s">
        <v>1014</v>
      </c>
    </row>
    <row r="179" spans="1:5" ht="30">
      <c r="A179" s="250">
        <v>5</v>
      </c>
      <c r="B179" s="530" t="s">
        <v>91</v>
      </c>
      <c r="C179" s="530"/>
      <c r="D179" s="530"/>
      <c r="E179" s="153" t="s">
        <v>1014</v>
      </c>
    </row>
    <row r="180" spans="1:5">
      <c r="A180" s="250">
        <v>6</v>
      </c>
      <c r="B180" s="532" t="s">
        <v>92</v>
      </c>
      <c r="C180" s="532"/>
      <c r="D180" s="532"/>
      <c r="E180" s="153" t="s">
        <v>1015</v>
      </c>
    </row>
    <row r="181" spans="1:5" ht="15" customHeight="1">
      <c r="A181" s="250">
        <v>7</v>
      </c>
      <c r="B181" s="529" t="s">
        <v>93</v>
      </c>
      <c r="C181" s="529"/>
      <c r="D181" s="529"/>
      <c r="E181" s="155"/>
    </row>
    <row r="182" spans="1:5" ht="30">
      <c r="A182" s="250">
        <v>8</v>
      </c>
      <c r="B182" s="530" t="s">
        <v>1017</v>
      </c>
      <c r="C182" s="530"/>
      <c r="D182" s="530"/>
      <c r="E182" s="156" t="s">
        <v>1330</v>
      </c>
    </row>
    <row r="183" spans="1:5" ht="180">
      <c r="A183" s="250">
        <v>9</v>
      </c>
      <c r="B183" s="529" t="s">
        <v>94</v>
      </c>
      <c r="C183" s="529"/>
      <c r="D183" s="529"/>
      <c r="E183" s="156" t="s">
        <v>1331</v>
      </c>
    </row>
    <row r="186" spans="1:5" ht="15.75">
      <c r="B186" s="337" t="s">
        <v>1527</v>
      </c>
      <c r="C186" s="337"/>
      <c r="D186" s="337"/>
      <c r="E186" s="338" t="s">
        <v>1528</v>
      </c>
    </row>
  </sheetData>
  <mergeCells count="154">
    <mergeCell ref="A1:E1"/>
    <mergeCell ref="A6:E6"/>
    <mergeCell ref="A7:A8"/>
    <mergeCell ref="B7:B8"/>
    <mergeCell ref="C7:C8"/>
    <mergeCell ref="D7:E7"/>
    <mergeCell ref="A16:E16"/>
    <mergeCell ref="A17:E17"/>
    <mergeCell ref="A18:E18"/>
    <mergeCell ref="A35:E35"/>
    <mergeCell ref="A36:E36"/>
    <mergeCell ref="A37:E37"/>
    <mergeCell ref="A38:E38"/>
    <mergeCell ref="A39:E39"/>
    <mergeCell ref="A3:E3"/>
    <mergeCell ref="A4:E4"/>
    <mergeCell ref="A5:E5"/>
    <mergeCell ref="A2:E2"/>
    <mergeCell ref="A19:E19"/>
    <mergeCell ref="B22:D22"/>
    <mergeCell ref="B23:D23"/>
    <mergeCell ref="B24:D24"/>
    <mergeCell ref="B25:D25"/>
    <mergeCell ref="B26:D26"/>
    <mergeCell ref="B27:D27"/>
    <mergeCell ref="B28:D28"/>
    <mergeCell ref="B29:D29"/>
    <mergeCell ref="A20:E20"/>
    <mergeCell ref="A21:E21"/>
    <mergeCell ref="B30:D30"/>
    <mergeCell ref="B31:D31"/>
    <mergeCell ref="B45:D45"/>
    <mergeCell ref="B46:D46"/>
    <mergeCell ref="B47:D47"/>
    <mergeCell ref="B48:D48"/>
    <mergeCell ref="B49:D49"/>
    <mergeCell ref="A40:E40"/>
    <mergeCell ref="B41:D41"/>
    <mergeCell ref="B42:D42"/>
    <mergeCell ref="B43:D43"/>
    <mergeCell ref="B44:D44"/>
    <mergeCell ref="A58:E58"/>
    <mergeCell ref="A59:E59"/>
    <mergeCell ref="B60:D60"/>
    <mergeCell ref="B61:D61"/>
    <mergeCell ref="B62:D62"/>
    <mergeCell ref="B50:D50"/>
    <mergeCell ref="A54:E54"/>
    <mergeCell ref="A55:E55"/>
    <mergeCell ref="A56:E56"/>
    <mergeCell ref="A57:E57"/>
    <mergeCell ref="B68:D68"/>
    <mergeCell ref="B69:D69"/>
    <mergeCell ref="A73:E73"/>
    <mergeCell ref="A74:E74"/>
    <mergeCell ref="A75:E75"/>
    <mergeCell ref="B63:D63"/>
    <mergeCell ref="B64:D64"/>
    <mergeCell ref="B65:D65"/>
    <mergeCell ref="B66:D66"/>
    <mergeCell ref="B67:D67"/>
    <mergeCell ref="B81:D81"/>
    <mergeCell ref="B82:D82"/>
    <mergeCell ref="B83:D83"/>
    <mergeCell ref="B84:D84"/>
    <mergeCell ref="B85:D85"/>
    <mergeCell ref="A76:E76"/>
    <mergeCell ref="A77:E77"/>
    <mergeCell ref="A78:E78"/>
    <mergeCell ref="B79:D79"/>
    <mergeCell ref="B80:D80"/>
    <mergeCell ref="A94:E94"/>
    <mergeCell ref="A95:E95"/>
    <mergeCell ref="A96:E96"/>
    <mergeCell ref="A97:E97"/>
    <mergeCell ref="B98:D98"/>
    <mergeCell ref="B86:D86"/>
    <mergeCell ref="B87:D87"/>
    <mergeCell ref="B88:D88"/>
    <mergeCell ref="A92:E92"/>
    <mergeCell ref="A93:E93"/>
    <mergeCell ref="B104:D104"/>
    <mergeCell ref="B105:D105"/>
    <mergeCell ref="B106:D106"/>
    <mergeCell ref="B107:D107"/>
    <mergeCell ref="A111:E111"/>
    <mergeCell ref="B99:D99"/>
    <mergeCell ref="B100:D100"/>
    <mergeCell ref="B101:D101"/>
    <mergeCell ref="B102:D102"/>
    <mergeCell ref="B103:D103"/>
    <mergeCell ref="B117:D117"/>
    <mergeCell ref="B118:D118"/>
    <mergeCell ref="B119:D119"/>
    <mergeCell ref="B120:D120"/>
    <mergeCell ref="B121:D121"/>
    <mergeCell ref="A112:E112"/>
    <mergeCell ref="A113:E113"/>
    <mergeCell ref="A114:E114"/>
    <mergeCell ref="A115:E115"/>
    <mergeCell ref="A116:E116"/>
    <mergeCell ref="A130:E130"/>
    <mergeCell ref="A131:E131"/>
    <mergeCell ref="A132:E132"/>
    <mergeCell ref="A133:E133"/>
    <mergeCell ref="A134:E134"/>
    <mergeCell ref="B122:D122"/>
    <mergeCell ref="B123:D123"/>
    <mergeCell ref="B124:D124"/>
    <mergeCell ref="B125:D125"/>
    <mergeCell ref="B126:D126"/>
    <mergeCell ref="B140:D140"/>
    <mergeCell ref="B141:D141"/>
    <mergeCell ref="B142:D142"/>
    <mergeCell ref="B143:D143"/>
    <mergeCell ref="B144:D144"/>
    <mergeCell ref="A135:E135"/>
    <mergeCell ref="B136:D136"/>
    <mergeCell ref="B137:D137"/>
    <mergeCell ref="B138:D138"/>
    <mergeCell ref="B139:D139"/>
    <mergeCell ref="A153:E153"/>
    <mergeCell ref="A154:E154"/>
    <mergeCell ref="B155:D155"/>
    <mergeCell ref="B156:D156"/>
    <mergeCell ref="B157:D157"/>
    <mergeCell ref="B145:D145"/>
    <mergeCell ref="A149:E149"/>
    <mergeCell ref="A150:E150"/>
    <mergeCell ref="A151:E151"/>
    <mergeCell ref="A152:E152"/>
    <mergeCell ref="B163:D163"/>
    <mergeCell ref="B164:D164"/>
    <mergeCell ref="A168:E168"/>
    <mergeCell ref="A169:E169"/>
    <mergeCell ref="A170:E170"/>
    <mergeCell ref="B158:D158"/>
    <mergeCell ref="B159:D159"/>
    <mergeCell ref="B160:D160"/>
    <mergeCell ref="B161:D161"/>
    <mergeCell ref="B162:D162"/>
    <mergeCell ref="B181:D181"/>
    <mergeCell ref="B182:D182"/>
    <mergeCell ref="B183:D183"/>
    <mergeCell ref="B176:D176"/>
    <mergeCell ref="B177:D177"/>
    <mergeCell ref="B178:D178"/>
    <mergeCell ref="B179:D179"/>
    <mergeCell ref="B180:D180"/>
    <mergeCell ref="A171:E171"/>
    <mergeCell ref="A172:E172"/>
    <mergeCell ref="A173:E173"/>
    <mergeCell ref="B174:D174"/>
    <mergeCell ref="B175:D175"/>
  </mergeCells>
  <pageMargins left="0.31496062992125984" right="0.31496062992125984" top="0.55118110236220474" bottom="0.55118110236220474"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sheetPr>
    <tabColor theme="5" tint="0.59999389629810485"/>
  </sheetPr>
  <dimension ref="A1:H16"/>
  <sheetViews>
    <sheetView workbookViewId="0">
      <selection activeCell="D21" sqref="D21"/>
    </sheetView>
  </sheetViews>
  <sheetFormatPr defaultRowHeight="15"/>
  <cols>
    <col min="1" max="1" width="44" customWidth="1"/>
    <col min="2" max="2" width="11.140625" customWidth="1"/>
    <col min="3" max="3" width="8.7109375" customWidth="1"/>
    <col min="4" max="4" width="10" customWidth="1"/>
    <col min="5" max="5" width="9.42578125" customWidth="1"/>
  </cols>
  <sheetData>
    <row r="1" spans="1:8">
      <c r="A1" s="31"/>
      <c r="B1" s="31"/>
      <c r="C1" s="31"/>
      <c r="D1" s="441" t="s">
        <v>154</v>
      </c>
      <c r="E1" s="440"/>
    </row>
    <row r="2" spans="1:8">
      <c r="A2" s="373" t="s">
        <v>177</v>
      </c>
      <c r="B2" s="407"/>
      <c r="C2" s="407"/>
      <c r="D2" s="407"/>
      <c r="E2" s="407"/>
    </row>
    <row r="3" spans="1:8" ht="15" customHeight="1">
      <c r="A3" s="373" t="s">
        <v>1134</v>
      </c>
      <c r="B3" s="373"/>
      <c r="C3" s="373"/>
      <c r="D3" s="373"/>
      <c r="E3" s="373"/>
      <c r="F3" s="72"/>
      <c r="G3" s="72"/>
      <c r="H3" s="70"/>
    </row>
    <row r="4" spans="1:8">
      <c r="A4" s="467" t="s">
        <v>1</v>
      </c>
      <c r="B4" s="407"/>
      <c r="C4" s="407"/>
      <c r="D4" s="407"/>
      <c r="E4" s="407"/>
    </row>
    <row r="5" spans="1:8" ht="26.25" customHeight="1">
      <c r="A5" s="468" t="s">
        <v>1526</v>
      </c>
      <c r="B5" s="543"/>
      <c r="C5" s="543"/>
      <c r="D5" s="543"/>
      <c r="E5" s="543"/>
    </row>
    <row r="6" spans="1:8">
      <c r="A6" s="375"/>
      <c r="B6" s="375"/>
      <c r="C6" s="375"/>
      <c r="D6" s="375"/>
      <c r="E6" s="375"/>
    </row>
    <row r="7" spans="1:8" ht="30">
      <c r="A7" s="6" t="s">
        <v>235</v>
      </c>
      <c r="B7" s="74" t="s">
        <v>95</v>
      </c>
      <c r="C7" s="74" t="s">
        <v>96</v>
      </c>
      <c r="D7" s="74" t="s">
        <v>97</v>
      </c>
      <c r="E7" s="74" t="s">
        <v>98</v>
      </c>
    </row>
    <row r="8" spans="1:8">
      <c r="A8" s="6" t="s">
        <v>99</v>
      </c>
      <c r="B8" s="22">
        <v>500</v>
      </c>
      <c r="C8" s="22">
        <v>5000</v>
      </c>
      <c r="D8" s="22">
        <v>234060</v>
      </c>
      <c r="E8" s="22">
        <v>120600</v>
      </c>
    </row>
    <row r="9" spans="1:8">
      <c r="A9" s="6" t="s">
        <v>100</v>
      </c>
      <c r="B9" s="22">
        <v>480</v>
      </c>
      <c r="C9" s="22" t="s">
        <v>292</v>
      </c>
      <c r="D9" s="22">
        <v>134150</v>
      </c>
      <c r="E9" s="22">
        <v>69280</v>
      </c>
    </row>
    <row r="10" spans="1:8">
      <c r="A10" s="6" t="s">
        <v>101</v>
      </c>
      <c r="B10" s="206" t="s">
        <v>292</v>
      </c>
      <c r="C10" s="22">
        <v>5000</v>
      </c>
      <c r="D10" s="22">
        <v>99410</v>
      </c>
      <c r="E10" s="22">
        <v>51200</v>
      </c>
    </row>
    <row r="11" spans="1:8">
      <c r="A11" s="6" t="s">
        <v>102</v>
      </c>
      <c r="B11" s="22" t="s">
        <v>292</v>
      </c>
      <c r="C11" s="22" t="s">
        <v>292</v>
      </c>
      <c r="D11" s="22" t="s">
        <v>292</v>
      </c>
      <c r="E11" s="22" t="s">
        <v>292</v>
      </c>
    </row>
    <row r="12" spans="1:8">
      <c r="A12" s="6" t="s">
        <v>103</v>
      </c>
      <c r="B12" s="22">
        <v>20</v>
      </c>
      <c r="C12" s="22" t="s">
        <v>292</v>
      </c>
      <c r="D12" s="22">
        <v>500</v>
      </c>
      <c r="E12" s="22">
        <v>120</v>
      </c>
    </row>
    <row r="13" spans="1:8" ht="30">
      <c r="A13" s="74" t="s">
        <v>104</v>
      </c>
      <c r="B13" s="22" t="s">
        <v>292</v>
      </c>
      <c r="C13" s="22" t="s">
        <v>292</v>
      </c>
      <c r="D13" s="206" t="s">
        <v>292</v>
      </c>
      <c r="E13" s="22" t="s">
        <v>292</v>
      </c>
    </row>
    <row r="15" spans="1:8">
      <c r="A15" s="375"/>
      <c r="B15" s="375"/>
      <c r="C15" s="375"/>
      <c r="D15" s="375"/>
      <c r="E15" s="375"/>
    </row>
    <row r="16" spans="1:8" ht="15.75">
      <c r="A16" s="337" t="s">
        <v>1527</v>
      </c>
      <c r="B16" s="337"/>
      <c r="C16" s="337"/>
      <c r="D16" s="338" t="s">
        <v>1528</v>
      </c>
    </row>
  </sheetData>
  <mergeCells count="7">
    <mergeCell ref="A6:E6"/>
    <mergeCell ref="A15:E15"/>
    <mergeCell ref="D1:E1"/>
    <mergeCell ref="A2:E2"/>
    <mergeCell ref="A3:E3"/>
    <mergeCell ref="A4:E4"/>
    <mergeCell ref="A5:E5"/>
  </mergeCells>
  <pageMargins left="0.51181102362204722" right="0.51181102362204722" top="0.74803149606299213"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sheetPr>
    <tabColor theme="5" tint="0.59999389629810485"/>
  </sheetPr>
  <dimension ref="A1:J426"/>
  <sheetViews>
    <sheetView topLeftCell="A187" zoomScale="70" zoomScaleNormal="70" workbookViewId="0">
      <selection activeCell="D202" sqref="D201:D202"/>
    </sheetView>
  </sheetViews>
  <sheetFormatPr defaultColWidth="8.85546875" defaultRowHeight="15"/>
  <cols>
    <col min="1" max="1" width="20.28515625" style="278" customWidth="1"/>
    <col min="2" max="2" width="8.140625" style="278" customWidth="1"/>
    <col min="3" max="3" width="29.5703125" style="311" customWidth="1"/>
    <col min="4" max="4" width="22.140625" style="278" customWidth="1"/>
    <col min="5" max="6" width="8.85546875" style="278"/>
    <col min="7" max="7" width="13.7109375" style="278" customWidth="1"/>
    <col min="8" max="8" width="15.85546875" style="278" customWidth="1"/>
    <col min="9" max="9" width="13.7109375" style="278" customWidth="1"/>
    <col min="10" max="10" width="16" style="278" customWidth="1"/>
    <col min="11" max="16384" width="8.85546875" style="278"/>
  </cols>
  <sheetData>
    <row r="1" spans="1:10">
      <c r="A1" s="284"/>
      <c r="B1" s="284"/>
      <c r="C1" s="288"/>
      <c r="D1" s="477" t="s">
        <v>1129</v>
      </c>
      <c r="E1" s="477"/>
      <c r="F1" s="477"/>
      <c r="G1" s="477"/>
      <c r="H1" s="477"/>
      <c r="I1" s="477"/>
      <c r="J1" s="477"/>
    </row>
    <row r="2" spans="1:10">
      <c r="A2" s="445" t="s">
        <v>155</v>
      </c>
      <c r="B2" s="482"/>
      <c r="C2" s="482"/>
      <c r="D2" s="482"/>
      <c r="E2" s="482"/>
      <c r="F2" s="482"/>
      <c r="G2" s="482"/>
      <c r="H2" s="482"/>
      <c r="I2" s="482"/>
      <c r="J2" s="482"/>
    </row>
    <row r="3" spans="1:10">
      <c r="A3" s="445" t="s">
        <v>1343</v>
      </c>
      <c r="B3" s="482"/>
      <c r="C3" s="482"/>
      <c r="D3" s="482"/>
      <c r="E3" s="482"/>
      <c r="F3" s="482"/>
      <c r="G3" s="482"/>
      <c r="H3" s="482"/>
      <c r="I3" s="482"/>
      <c r="J3" s="482"/>
    </row>
    <row r="4" spans="1:10">
      <c r="A4" s="468" t="s">
        <v>1344</v>
      </c>
      <c r="B4" s="547"/>
      <c r="C4" s="547"/>
      <c r="D4" s="547"/>
      <c r="E4" s="547"/>
      <c r="F4" s="482"/>
      <c r="G4" s="482"/>
      <c r="H4" s="482"/>
      <c r="I4" s="482"/>
      <c r="J4" s="482"/>
    </row>
    <row r="5" spans="1:10">
      <c r="A5" s="280"/>
      <c r="B5" s="289"/>
      <c r="C5" s="288"/>
      <c r="D5" s="284"/>
      <c r="E5" s="284"/>
      <c r="F5" s="284"/>
      <c r="G5" s="284"/>
      <c r="H5" s="284"/>
      <c r="I5" s="284"/>
      <c r="J5" s="284"/>
    </row>
    <row r="6" spans="1:10">
      <c r="A6" s="468" t="s">
        <v>1345</v>
      </c>
      <c r="B6" s="547"/>
      <c r="C6" s="547"/>
      <c r="D6" s="547"/>
      <c r="E6" s="547"/>
      <c r="F6" s="547"/>
      <c r="G6" s="547"/>
      <c r="H6" s="547"/>
      <c r="I6" s="547"/>
      <c r="J6" s="547"/>
    </row>
    <row r="7" spans="1:10" s="281" customFormat="1">
      <c r="A7" s="425" t="s">
        <v>116</v>
      </c>
      <c r="B7" s="425" t="s">
        <v>106</v>
      </c>
      <c r="C7" s="548" t="s">
        <v>107</v>
      </c>
      <c r="D7" s="425" t="s">
        <v>108</v>
      </c>
      <c r="E7" s="425"/>
      <c r="F7" s="425"/>
      <c r="G7" s="425"/>
      <c r="H7" s="425" t="s">
        <v>109</v>
      </c>
      <c r="I7" s="425" t="s">
        <v>110</v>
      </c>
      <c r="J7" s="425" t="s">
        <v>111</v>
      </c>
    </row>
    <row r="8" spans="1:10" s="281" customFormat="1">
      <c r="A8" s="425"/>
      <c r="B8" s="425"/>
      <c r="C8" s="548"/>
      <c r="D8" s="425"/>
      <c r="E8" s="425"/>
      <c r="F8" s="425"/>
      <c r="G8" s="425"/>
      <c r="H8" s="425"/>
      <c r="I8" s="425"/>
      <c r="J8" s="425"/>
    </row>
    <row r="9" spans="1:10" s="281" customFormat="1" ht="90">
      <c r="A9" s="425"/>
      <c r="B9" s="425"/>
      <c r="C9" s="549"/>
      <c r="D9" s="282" t="s">
        <v>112</v>
      </c>
      <c r="E9" s="282" t="s">
        <v>113</v>
      </c>
      <c r="F9" s="282" t="s">
        <v>114</v>
      </c>
      <c r="G9" s="282" t="s">
        <v>115</v>
      </c>
      <c r="H9" s="425"/>
      <c r="I9" s="425"/>
      <c r="J9" s="425"/>
    </row>
    <row r="10" spans="1:10" s="281" customFormat="1">
      <c r="A10" s="549" t="s">
        <v>936</v>
      </c>
      <c r="B10" s="546">
        <v>1</v>
      </c>
      <c r="C10" s="306" t="s">
        <v>1346</v>
      </c>
      <c r="D10" s="545" t="s">
        <v>1101</v>
      </c>
      <c r="E10" s="433"/>
      <c r="F10" s="433"/>
      <c r="G10" s="433"/>
      <c r="H10" s="433" t="s">
        <v>1347</v>
      </c>
      <c r="I10" s="433"/>
      <c r="J10" s="433"/>
    </row>
    <row r="11" spans="1:10" s="281" customFormat="1" ht="45">
      <c r="A11" s="553"/>
      <c r="B11" s="546"/>
      <c r="C11" s="306" t="s">
        <v>1348</v>
      </c>
      <c r="D11" s="550"/>
      <c r="E11" s="434"/>
      <c r="F11" s="434"/>
      <c r="G11" s="434"/>
      <c r="H11" s="434"/>
      <c r="I11" s="434"/>
      <c r="J11" s="434"/>
    </row>
    <row r="12" spans="1:10" s="281" customFormat="1" ht="30">
      <c r="A12" s="553"/>
      <c r="B12" s="546"/>
      <c r="C12" s="306" t="s">
        <v>1349</v>
      </c>
      <c r="D12" s="551"/>
      <c r="E12" s="435"/>
      <c r="F12" s="435"/>
      <c r="G12" s="435"/>
      <c r="H12" s="435"/>
      <c r="I12" s="435"/>
      <c r="J12" s="435"/>
    </row>
    <row r="13" spans="1:10" s="281" customFormat="1">
      <c r="A13" s="553"/>
      <c r="B13" s="546">
        <v>2</v>
      </c>
      <c r="C13" s="306" t="s">
        <v>1346</v>
      </c>
      <c r="D13" s="545" t="s">
        <v>1101</v>
      </c>
      <c r="E13" s="433"/>
      <c r="F13" s="433"/>
      <c r="G13" s="433"/>
      <c r="H13" s="433" t="s">
        <v>1350</v>
      </c>
      <c r="I13" s="433"/>
      <c r="J13" s="433"/>
    </row>
    <row r="14" spans="1:10" s="281" customFormat="1" ht="45">
      <c r="A14" s="553"/>
      <c r="B14" s="546"/>
      <c r="C14" s="306" t="s">
        <v>1351</v>
      </c>
      <c r="D14" s="550"/>
      <c r="E14" s="434"/>
      <c r="F14" s="434"/>
      <c r="G14" s="434"/>
      <c r="H14" s="434"/>
      <c r="I14" s="434"/>
      <c r="J14" s="434"/>
    </row>
    <row r="15" spans="1:10" s="281" customFormat="1" ht="30">
      <c r="A15" s="553"/>
      <c r="B15" s="546"/>
      <c r="C15" s="306" t="s">
        <v>1352</v>
      </c>
      <c r="D15" s="551"/>
      <c r="E15" s="435"/>
      <c r="F15" s="435"/>
      <c r="G15" s="435"/>
      <c r="H15" s="435"/>
      <c r="I15" s="435"/>
      <c r="J15" s="435"/>
    </row>
    <row r="16" spans="1:10" s="281" customFormat="1" ht="45">
      <c r="A16" s="553"/>
      <c r="B16" s="546">
        <v>3</v>
      </c>
      <c r="C16" s="306" t="s">
        <v>1353</v>
      </c>
      <c r="D16" s="545" t="s">
        <v>1101</v>
      </c>
      <c r="E16" s="433"/>
      <c r="F16" s="433"/>
      <c r="G16" s="433"/>
      <c r="H16" s="433" t="s">
        <v>1102</v>
      </c>
      <c r="I16" s="433"/>
      <c r="J16" s="433"/>
    </row>
    <row r="17" spans="1:10" s="281" customFormat="1" ht="45">
      <c r="A17" s="553"/>
      <c r="B17" s="546"/>
      <c r="C17" s="306" t="s">
        <v>1354</v>
      </c>
      <c r="D17" s="550"/>
      <c r="E17" s="434"/>
      <c r="F17" s="434"/>
      <c r="G17" s="434"/>
      <c r="H17" s="434"/>
      <c r="I17" s="434"/>
      <c r="J17" s="434"/>
    </row>
    <row r="18" spans="1:10" s="281" customFormat="1" ht="75">
      <c r="A18" s="553"/>
      <c r="B18" s="546"/>
      <c r="C18" s="306" t="s">
        <v>1355</v>
      </c>
      <c r="D18" s="551"/>
      <c r="E18" s="435"/>
      <c r="F18" s="435"/>
      <c r="G18" s="435"/>
      <c r="H18" s="435"/>
      <c r="I18" s="435"/>
      <c r="J18" s="435"/>
    </row>
    <row r="19" spans="1:10" s="281" customFormat="1">
      <c r="A19" s="553"/>
      <c r="B19" s="546">
        <v>4</v>
      </c>
      <c r="C19" s="306" t="s">
        <v>1103</v>
      </c>
      <c r="D19" s="545"/>
      <c r="E19" s="433"/>
      <c r="F19" s="433"/>
      <c r="G19" s="433"/>
      <c r="H19" s="433" t="s">
        <v>1102</v>
      </c>
      <c r="I19" s="433"/>
      <c r="J19" s="433"/>
    </row>
    <row r="20" spans="1:10" s="281" customFormat="1" ht="45">
      <c r="A20" s="553"/>
      <c r="B20" s="546"/>
      <c r="C20" s="306" t="s">
        <v>1356</v>
      </c>
      <c r="D20" s="550"/>
      <c r="E20" s="434"/>
      <c r="F20" s="434"/>
      <c r="G20" s="434"/>
      <c r="H20" s="434"/>
      <c r="I20" s="434"/>
      <c r="J20" s="434"/>
    </row>
    <row r="21" spans="1:10" s="281" customFormat="1" ht="60">
      <c r="A21" s="553"/>
      <c r="B21" s="546"/>
      <c r="C21" s="306" t="s">
        <v>1357</v>
      </c>
      <c r="D21" s="551"/>
      <c r="E21" s="435"/>
      <c r="F21" s="435"/>
      <c r="G21" s="435"/>
      <c r="H21" s="435"/>
      <c r="I21" s="435"/>
      <c r="J21" s="435"/>
    </row>
    <row r="22" spans="1:10" s="281" customFormat="1" ht="45">
      <c r="A22" s="433" t="s">
        <v>1104</v>
      </c>
      <c r="B22" s="552">
        <v>5</v>
      </c>
      <c r="C22" s="307" t="s">
        <v>1358</v>
      </c>
      <c r="D22" s="545" t="s">
        <v>1101</v>
      </c>
      <c r="E22" s="433"/>
      <c r="F22" s="433"/>
      <c r="G22" s="433"/>
      <c r="H22" s="433" t="s">
        <v>1102</v>
      </c>
      <c r="I22" s="433"/>
      <c r="J22" s="433"/>
    </row>
    <row r="23" spans="1:10" s="281" customFormat="1" ht="75">
      <c r="A23" s="434"/>
      <c r="B23" s="552"/>
      <c r="C23" s="306" t="s">
        <v>1359</v>
      </c>
      <c r="D23" s="550"/>
      <c r="E23" s="434"/>
      <c r="F23" s="434"/>
      <c r="G23" s="434"/>
      <c r="H23" s="434"/>
      <c r="I23" s="434"/>
      <c r="J23" s="434"/>
    </row>
    <row r="24" spans="1:10" s="281" customFormat="1" ht="75">
      <c r="A24" s="434"/>
      <c r="B24" s="552"/>
      <c r="C24" s="306" t="s">
        <v>1360</v>
      </c>
      <c r="D24" s="551"/>
      <c r="E24" s="435"/>
      <c r="F24" s="435"/>
      <c r="G24" s="435"/>
      <c r="H24" s="435"/>
      <c r="I24" s="435"/>
      <c r="J24" s="435"/>
    </row>
    <row r="25" spans="1:10" s="281" customFormat="1" ht="45">
      <c r="A25" s="434"/>
      <c r="B25" s="552">
        <v>6</v>
      </c>
      <c r="C25" s="307" t="s">
        <v>1361</v>
      </c>
      <c r="D25" s="545" t="s">
        <v>1101</v>
      </c>
      <c r="E25" s="433"/>
      <c r="F25" s="433"/>
      <c r="G25" s="433"/>
      <c r="H25" s="433" t="s">
        <v>1102</v>
      </c>
      <c r="I25" s="433"/>
      <c r="J25" s="433" t="s">
        <v>1112</v>
      </c>
    </row>
    <row r="26" spans="1:10" s="281" customFormat="1" ht="60">
      <c r="A26" s="434"/>
      <c r="B26" s="552"/>
      <c r="C26" s="306" t="s">
        <v>1362</v>
      </c>
      <c r="D26" s="550"/>
      <c r="E26" s="434"/>
      <c r="F26" s="434"/>
      <c r="G26" s="434"/>
      <c r="H26" s="434"/>
      <c r="I26" s="434"/>
      <c r="J26" s="434"/>
    </row>
    <row r="27" spans="1:10" s="281" customFormat="1" ht="75">
      <c r="A27" s="434"/>
      <c r="B27" s="552"/>
      <c r="C27" s="306" t="s">
        <v>1363</v>
      </c>
      <c r="D27" s="551"/>
      <c r="E27" s="435"/>
      <c r="F27" s="435"/>
      <c r="G27" s="435"/>
      <c r="H27" s="435"/>
      <c r="I27" s="435"/>
      <c r="J27" s="435"/>
    </row>
    <row r="28" spans="1:10" s="281" customFormat="1">
      <c r="A28" s="434"/>
      <c r="B28" s="552">
        <v>7</v>
      </c>
      <c r="C28" s="306" t="s">
        <v>873</v>
      </c>
      <c r="D28" s="544" t="s">
        <v>1101</v>
      </c>
      <c r="E28" s="425"/>
      <c r="F28" s="425"/>
      <c r="G28" s="425"/>
      <c r="H28" s="433" t="s">
        <v>1350</v>
      </c>
      <c r="I28" s="425"/>
      <c r="J28" s="425"/>
    </row>
    <row r="29" spans="1:10" s="281" customFormat="1" ht="30">
      <c r="A29" s="434"/>
      <c r="B29" s="552"/>
      <c r="C29" s="306" t="s">
        <v>918</v>
      </c>
      <c r="D29" s="544"/>
      <c r="E29" s="425"/>
      <c r="F29" s="425"/>
      <c r="G29" s="425"/>
      <c r="H29" s="434"/>
      <c r="I29" s="425"/>
      <c r="J29" s="425"/>
    </row>
    <row r="30" spans="1:10" s="281" customFormat="1" ht="30">
      <c r="A30" s="434"/>
      <c r="B30" s="552"/>
      <c r="C30" s="306" t="s">
        <v>1364</v>
      </c>
      <c r="D30" s="544"/>
      <c r="E30" s="425"/>
      <c r="F30" s="425"/>
      <c r="G30" s="425"/>
      <c r="H30" s="435"/>
      <c r="I30" s="425"/>
      <c r="J30" s="425"/>
    </row>
    <row r="31" spans="1:10" s="281" customFormat="1" ht="45">
      <c r="A31" s="434"/>
      <c r="B31" s="552">
        <v>8</v>
      </c>
      <c r="C31" s="307" t="s">
        <v>1365</v>
      </c>
      <c r="D31" s="544" t="s">
        <v>1101</v>
      </c>
      <c r="E31" s="425"/>
      <c r="F31" s="425"/>
      <c r="G31" s="425"/>
      <c r="H31" s="433" t="s">
        <v>1102</v>
      </c>
      <c r="I31" s="425"/>
      <c r="J31" s="425"/>
    </row>
    <row r="32" spans="1:10" s="281" customFormat="1" ht="75">
      <c r="A32" s="434"/>
      <c r="B32" s="552"/>
      <c r="C32" s="306" t="s">
        <v>1366</v>
      </c>
      <c r="D32" s="544"/>
      <c r="E32" s="425"/>
      <c r="F32" s="425"/>
      <c r="G32" s="425"/>
      <c r="H32" s="434"/>
      <c r="I32" s="425"/>
      <c r="J32" s="425"/>
    </row>
    <row r="33" spans="1:10" s="281" customFormat="1" ht="150">
      <c r="A33" s="434"/>
      <c r="B33" s="552"/>
      <c r="C33" s="306" t="s">
        <v>1367</v>
      </c>
      <c r="D33" s="544"/>
      <c r="E33" s="425"/>
      <c r="F33" s="425"/>
      <c r="G33" s="425"/>
      <c r="H33" s="435"/>
      <c r="I33" s="425"/>
      <c r="J33" s="425"/>
    </row>
    <row r="34" spans="1:10" s="281" customFormat="1" ht="45">
      <c r="A34" s="434"/>
      <c r="B34" s="554">
        <v>9</v>
      </c>
      <c r="C34" s="307" t="s">
        <v>1368</v>
      </c>
      <c r="D34" s="544" t="s">
        <v>1101</v>
      </c>
      <c r="E34" s="425"/>
      <c r="F34" s="425"/>
      <c r="G34" s="425"/>
      <c r="H34" s="433" t="s">
        <v>1102</v>
      </c>
      <c r="I34" s="425"/>
      <c r="J34" s="425"/>
    </row>
    <row r="35" spans="1:10" s="281" customFormat="1" ht="75">
      <c r="A35" s="434"/>
      <c r="B35" s="555"/>
      <c r="C35" s="306" t="s">
        <v>1369</v>
      </c>
      <c r="D35" s="544"/>
      <c r="E35" s="425"/>
      <c r="F35" s="425"/>
      <c r="G35" s="425"/>
      <c r="H35" s="434"/>
      <c r="I35" s="425"/>
      <c r="J35" s="425"/>
    </row>
    <row r="36" spans="1:10" s="281" customFormat="1" ht="75">
      <c r="A36" s="434"/>
      <c r="B36" s="556"/>
      <c r="C36" s="306" t="s">
        <v>1370</v>
      </c>
      <c r="D36" s="544"/>
      <c r="E36" s="425"/>
      <c r="F36" s="425"/>
      <c r="G36" s="425"/>
      <c r="H36" s="435"/>
      <c r="I36" s="425"/>
      <c r="J36" s="425"/>
    </row>
    <row r="37" spans="1:10" s="281" customFormat="1" ht="45">
      <c r="A37" s="434"/>
      <c r="B37" s="554">
        <v>10</v>
      </c>
      <c r="C37" s="307" t="s">
        <v>1371</v>
      </c>
      <c r="D37" s="544"/>
      <c r="E37" s="425"/>
      <c r="F37" s="425"/>
      <c r="G37" s="425"/>
      <c r="H37" s="425"/>
      <c r="I37" s="425"/>
      <c r="J37" s="425"/>
    </row>
    <row r="38" spans="1:10" s="281" customFormat="1" ht="60">
      <c r="A38" s="434"/>
      <c r="B38" s="555"/>
      <c r="C38" s="306" t="s">
        <v>1372</v>
      </c>
      <c r="D38" s="544"/>
      <c r="E38" s="425"/>
      <c r="F38" s="425"/>
      <c r="G38" s="425"/>
      <c r="H38" s="425"/>
      <c r="I38" s="425"/>
      <c r="J38" s="425"/>
    </row>
    <row r="39" spans="1:10" s="281" customFormat="1" ht="75">
      <c r="A39" s="434"/>
      <c r="B39" s="556"/>
      <c r="C39" s="306" t="s">
        <v>1373</v>
      </c>
      <c r="D39" s="544"/>
      <c r="E39" s="425"/>
      <c r="F39" s="425"/>
      <c r="G39" s="425"/>
      <c r="H39" s="425"/>
      <c r="I39" s="425"/>
      <c r="J39" s="425"/>
    </row>
    <row r="40" spans="1:10" s="281" customFormat="1" ht="30">
      <c r="A40" s="434"/>
      <c r="B40" s="554">
        <v>11</v>
      </c>
      <c r="C40" s="306" t="s">
        <v>1374</v>
      </c>
      <c r="D40" s="433"/>
      <c r="E40" s="433"/>
      <c r="F40" s="544" t="s">
        <v>1101</v>
      </c>
      <c r="G40" s="433"/>
      <c r="H40" s="433" t="s">
        <v>1102</v>
      </c>
      <c r="I40" s="433"/>
      <c r="J40" s="433"/>
    </row>
    <row r="41" spans="1:10" s="281" customFormat="1" ht="49.5" customHeight="1">
      <c r="A41" s="434"/>
      <c r="B41" s="555"/>
      <c r="C41" s="306" t="s">
        <v>1375</v>
      </c>
      <c r="D41" s="434"/>
      <c r="E41" s="434"/>
      <c r="F41" s="544"/>
      <c r="G41" s="434"/>
      <c r="H41" s="434"/>
      <c r="I41" s="434"/>
      <c r="J41" s="434"/>
    </row>
    <row r="42" spans="1:10" s="281" customFormat="1" ht="64.5" customHeight="1">
      <c r="A42" s="435"/>
      <c r="B42" s="556"/>
      <c r="C42" s="306" t="s">
        <v>1376</v>
      </c>
      <c r="D42" s="435"/>
      <c r="E42" s="435"/>
      <c r="F42" s="544"/>
      <c r="G42" s="435"/>
      <c r="H42" s="435"/>
      <c r="I42" s="435"/>
      <c r="J42" s="435"/>
    </row>
    <row r="43" spans="1:10" s="281" customFormat="1" ht="30">
      <c r="A43" s="425" t="s">
        <v>826</v>
      </c>
      <c r="B43" s="554">
        <v>12</v>
      </c>
      <c r="C43" s="306" t="s">
        <v>1377</v>
      </c>
      <c r="D43" s="425" t="s">
        <v>1100</v>
      </c>
      <c r="E43" s="425"/>
      <c r="F43" s="425"/>
      <c r="G43" s="425"/>
      <c r="H43" s="425" t="s">
        <v>1102</v>
      </c>
      <c r="I43" s="425"/>
      <c r="J43" s="425"/>
    </row>
    <row r="44" spans="1:10" s="281" customFormat="1" ht="60">
      <c r="A44" s="425"/>
      <c r="B44" s="555"/>
      <c r="C44" s="306" t="s">
        <v>1378</v>
      </c>
      <c r="D44" s="425"/>
      <c r="E44" s="425"/>
      <c r="F44" s="425"/>
      <c r="G44" s="425"/>
      <c r="H44" s="425"/>
      <c r="I44" s="425"/>
      <c r="J44" s="425"/>
    </row>
    <row r="45" spans="1:10" s="281" customFormat="1" ht="75">
      <c r="A45" s="425"/>
      <c r="B45" s="556"/>
      <c r="C45" s="306" t="s">
        <v>1379</v>
      </c>
      <c r="D45" s="425"/>
      <c r="E45" s="425"/>
      <c r="F45" s="425"/>
      <c r="G45" s="425"/>
      <c r="H45" s="425"/>
      <c r="I45" s="425"/>
      <c r="J45" s="425"/>
    </row>
    <row r="46" spans="1:10" s="281" customFormat="1" ht="30">
      <c r="A46" s="425"/>
      <c r="B46" s="554">
        <v>13</v>
      </c>
      <c r="C46" s="306" t="s">
        <v>1380</v>
      </c>
      <c r="D46" s="425" t="s">
        <v>1101</v>
      </c>
      <c r="E46" s="425"/>
      <c r="F46" s="425"/>
      <c r="G46" s="425"/>
      <c r="H46" s="425" t="s">
        <v>1102</v>
      </c>
      <c r="I46" s="425"/>
      <c r="J46" s="425"/>
    </row>
    <row r="47" spans="1:10" s="281" customFormat="1" ht="45">
      <c r="A47" s="425"/>
      <c r="B47" s="555"/>
      <c r="C47" s="306" t="s">
        <v>1381</v>
      </c>
      <c r="D47" s="425"/>
      <c r="E47" s="425"/>
      <c r="F47" s="425"/>
      <c r="G47" s="425"/>
      <c r="H47" s="425"/>
      <c r="I47" s="425"/>
      <c r="J47" s="425"/>
    </row>
    <row r="48" spans="1:10" s="281" customFormat="1" ht="150">
      <c r="A48" s="425"/>
      <c r="B48" s="556"/>
      <c r="C48" s="306" t="s">
        <v>1382</v>
      </c>
      <c r="D48" s="425"/>
      <c r="E48" s="425"/>
      <c r="F48" s="425"/>
      <c r="G48" s="425"/>
      <c r="H48" s="425"/>
      <c r="I48" s="425"/>
      <c r="J48" s="425"/>
    </row>
    <row r="49" spans="1:10" s="281" customFormat="1">
      <c r="A49" s="425"/>
      <c r="B49" s="554">
        <v>14</v>
      </c>
      <c r="C49" s="306" t="s">
        <v>1383</v>
      </c>
      <c r="D49" s="425" t="s">
        <v>1101</v>
      </c>
      <c r="E49" s="425"/>
      <c r="F49" s="425"/>
      <c r="G49" s="425"/>
      <c r="H49" s="425" t="s">
        <v>1102</v>
      </c>
      <c r="I49" s="425"/>
      <c r="J49" s="425"/>
    </row>
    <row r="50" spans="1:10" s="281" customFormat="1" ht="30">
      <c r="A50" s="425"/>
      <c r="B50" s="555"/>
      <c r="C50" s="306" t="s">
        <v>1384</v>
      </c>
      <c r="D50" s="425"/>
      <c r="E50" s="425"/>
      <c r="F50" s="425"/>
      <c r="G50" s="425"/>
      <c r="H50" s="425"/>
      <c r="I50" s="425"/>
      <c r="J50" s="425"/>
    </row>
    <row r="51" spans="1:10" s="281" customFormat="1" ht="30">
      <c r="A51" s="425"/>
      <c r="B51" s="556"/>
      <c r="C51" s="306" t="s">
        <v>1385</v>
      </c>
      <c r="D51" s="425"/>
      <c r="E51" s="425"/>
      <c r="F51" s="425"/>
      <c r="G51" s="425"/>
      <c r="H51" s="425"/>
      <c r="I51" s="425"/>
      <c r="J51" s="425"/>
    </row>
    <row r="52" spans="1:10" s="281" customFormat="1">
      <c r="A52" s="425"/>
      <c r="B52" s="554">
        <v>15</v>
      </c>
      <c r="C52" s="306" t="s">
        <v>1383</v>
      </c>
      <c r="D52" s="425"/>
      <c r="E52" s="425"/>
      <c r="F52" s="425"/>
      <c r="G52" s="425"/>
      <c r="H52" s="433" t="s">
        <v>1347</v>
      </c>
      <c r="I52" s="425"/>
      <c r="J52" s="425"/>
    </row>
    <row r="53" spans="1:10" s="281" customFormat="1">
      <c r="A53" s="425"/>
      <c r="B53" s="555"/>
      <c r="C53" s="306" t="s">
        <v>1386</v>
      </c>
      <c r="D53" s="425"/>
      <c r="E53" s="425"/>
      <c r="F53" s="425"/>
      <c r="G53" s="425"/>
      <c r="H53" s="434"/>
      <c r="I53" s="425"/>
      <c r="J53" s="425"/>
    </row>
    <row r="54" spans="1:10" s="281" customFormat="1" ht="30">
      <c r="A54" s="425"/>
      <c r="B54" s="556"/>
      <c r="C54" s="306" t="s">
        <v>1349</v>
      </c>
      <c r="D54" s="425"/>
      <c r="E54" s="425"/>
      <c r="F54" s="425"/>
      <c r="G54" s="425"/>
      <c r="H54" s="435"/>
      <c r="I54" s="425"/>
      <c r="J54" s="425"/>
    </row>
    <row r="55" spans="1:10" s="281" customFormat="1">
      <c r="A55" s="425" t="s">
        <v>859</v>
      </c>
      <c r="B55" s="554">
        <v>16</v>
      </c>
      <c r="C55" s="306" t="s">
        <v>859</v>
      </c>
      <c r="D55" s="425"/>
      <c r="E55" s="425"/>
      <c r="F55" s="425"/>
      <c r="G55" s="425"/>
      <c r="H55" s="425" t="s">
        <v>1347</v>
      </c>
      <c r="I55" s="425"/>
      <c r="J55" s="425"/>
    </row>
    <row r="56" spans="1:10" s="281" customFormat="1" ht="45">
      <c r="A56" s="425"/>
      <c r="B56" s="555"/>
      <c r="C56" s="306" t="s">
        <v>1387</v>
      </c>
      <c r="D56" s="425"/>
      <c r="E56" s="425"/>
      <c r="F56" s="425"/>
      <c r="G56" s="425"/>
      <c r="H56" s="425"/>
      <c r="I56" s="425"/>
      <c r="J56" s="425"/>
    </row>
    <row r="57" spans="1:10" s="281" customFormat="1" ht="30">
      <c r="A57" s="425"/>
      <c r="B57" s="556"/>
      <c r="C57" s="306" t="s">
        <v>1388</v>
      </c>
      <c r="D57" s="425"/>
      <c r="E57" s="425"/>
      <c r="F57" s="425"/>
      <c r="G57" s="425"/>
      <c r="H57" s="425"/>
      <c r="I57" s="425"/>
      <c r="J57" s="425"/>
    </row>
    <row r="58" spans="1:10" s="281" customFormat="1">
      <c r="A58" s="289"/>
      <c r="B58" s="289"/>
      <c r="C58" s="308"/>
      <c r="D58" s="289"/>
      <c r="E58" s="289"/>
      <c r="F58" s="289"/>
      <c r="G58" s="289"/>
      <c r="H58" s="289"/>
      <c r="I58" s="289"/>
      <c r="J58" s="289"/>
    </row>
    <row r="59" spans="1:10" s="281" customFormat="1">
      <c r="A59" s="289"/>
      <c r="B59" s="289"/>
      <c r="C59" s="309"/>
      <c r="D59" s="289"/>
      <c r="E59" s="289"/>
      <c r="F59" s="289"/>
      <c r="G59" s="289"/>
      <c r="H59" s="289"/>
      <c r="I59" s="289"/>
      <c r="J59" s="289"/>
    </row>
    <row r="60" spans="1:10">
      <c r="A60" s="445" t="s">
        <v>155</v>
      </c>
      <c r="B60" s="482"/>
      <c r="C60" s="482"/>
      <c r="D60" s="482"/>
      <c r="E60" s="482"/>
      <c r="F60" s="482"/>
      <c r="G60" s="482"/>
      <c r="H60" s="482"/>
      <c r="I60" s="482"/>
      <c r="J60" s="482"/>
    </row>
    <row r="61" spans="1:10">
      <c r="A61" s="445" t="s">
        <v>1343</v>
      </c>
      <c r="B61" s="482"/>
      <c r="C61" s="482"/>
      <c r="D61" s="482"/>
      <c r="E61" s="482"/>
      <c r="F61" s="482"/>
      <c r="G61" s="482"/>
      <c r="H61" s="482"/>
      <c r="I61" s="482"/>
      <c r="J61" s="482"/>
    </row>
    <row r="62" spans="1:10">
      <c r="A62" s="468" t="s">
        <v>1389</v>
      </c>
      <c r="B62" s="547"/>
      <c r="C62" s="547"/>
      <c r="D62" s="547"/>
      <c r="E62" s="547"/>
      <c r="F62" s="482"/>
      <c r="G62" s="482"/>
      <c r="H62" s="482"/>
      <c r="I62" s="482"/>
      <c r="J62" s="482"/>
    </row>
    <row r="63" spans="1:10">
      <c r="A63" s="280"/>
      <c r="B63" s="289"/>
      <c r="C63" s="288"/>
      <c r="D63" s="284"/>
      <c r="E63" s="284"/>
      <c r="F63" s="284"/>
      <c r="G63" s="284"/>
      <c r="H63" s="284"/>
      <c r="I63" s="284"/>
      <c r="J63" s="284"/>
    </row>
    <row r="64" spans="1:10">
      <c r="A64" s="468" t="s">
        <v>1345</v>
      </c>
      <c r="B64" s="547"/>
      <c r="C64" s="547"/>
      <c r="D64" s="547"/>
      <c r="E64" s="547"/>
      <c r="F64" s="547"/>
      <c r="G64" s="547"/>
      <c r="H64" s="547"/>
      <c r="I64" s="547"/>
      <c r="J64" s="547"/>
    </row>
    <row r="65" spans="1:10">
      <c r="A65" s="425" t="s">
        <v>116</v>
      </c>
      <c r="B65" s="425" t="s">
        <v>106</v>
      </c>
      <c r="C65" s="548" t="s">
        <v>107</v>
      </c>
      <c r="D65" s="425" t="s">
        <v>108</v>
      </c>
      <c r="E65" s="425"/>
      <c r="F65" s="425"/>
      <c r="G65" s="425"/>
      <c r="H65" s="425" t="s">
        <v>109</v>
      </c>
      <c r="I65" s="425" t="s">
        <v>110</v>
      </c>
      <c r="J65" s="425" t="s">
        <v>111</v>
      </c>
    </row>
    <row r="66" spans="1:10">
      <c r="A66" s="425"/>
      <c r="B66" s="425"/>
      <c r="C66" s="548"/>
      <c r="D66" s="425"/>
      <c r="E66" s="425"/>
      <c r="F66" s="425"/>
      <c r="G66" s="425"/>
      <c r="H66" s="425"/>
      <c r="I66" s="425"/>
      <c r="J66" s="425"/>
    </row>
    <row r="67" spans="1:10" ht="90">
      <c r="A67" s="425"/>
      <c r="B67" s="425"/>
      <c r="C67" s="549"/>
      <c r="D67" s="282" t="s">
        <v>112</v>
      </c>
      <c r="E67" s="282" t="s">
        <v>113</v>
      </c>
      <c r="F67" s="282" t="s">
        <v>114</v>
      </c>
      <c r="G67" s="282" t="s">
        <v>115</v>
      </c>
      <c r="H67" s="425"/>
      <c r="I67" s="425"/>
      <c r="J67" s="425"/>
    </row>
    <row r="68" spans="1:10">
      <c r="A68" s="425" t="s">
        <v>1107</v>
      </c>
      <c r="B68" s="546">
        <v>1</v>
      </c>
      <c r="C68" s="306" t="s">
        <v>1107</v>
      </c>
      <c r="D68" s="545" t="s">
        <v>1101</v>
      </c>
      <c r="E68" s="433"/>
      <c r="F68" s="433"/>
      <c r="G68" s="433"/>
      <c r="H68" s="433" t="s">
        <v>1102</v>
      </c>
      <c r="I68" s="433"/>
      <c r="J68" s="433"/>
    </row>
    <row r="69" spans="1:10" ht="105">
      <c r="A69" s="425"/>
      <c r="B69" s="546"/>
      <c r="C69" s="306" t="s">
        <v>1390</v>
      </c>
      <c r="D69" s="550"/>
      <c r="E69" s="434"/>
      <c r="F69" s="434"/>
      <c r="G69" s="434"/>
      <c r="H69" s="434"/>
      <c r="I69" s="434"/>
      <c r="J69" s="434"/>
    </row>
    <row r="70" spans="1:10" ht="150">
      <c r="A70" s="425"/>
      <c r="B70" s="546"/>
      <c r="C70" s="306" t="s">
        <v>1391</v>
      </c>
      <c r="D70" s="551"/>
      <c r="E70" s="435"/>
      <c r="F70" s="435"/>
      <c r="G70" s="435"/>
      <c r="H70" s="435"/>
      <c r="I70" s="435"/>
      <c r="J70" s="435"/>
    </row>
    <row r="71" spans="1:10" ht="60">
      <c r="A71" s="425" t="s">
        <v>861</v>
      </c>
      <c r="B71" s="546">
        <v>2</v>
      </c>
      <c r="C71" s="306" t="s">
        <v>1392</v>
      </c>
      <c r="D71" s="545" t="s">
        <v>1101</v>
      </c>
      <c r="E71" s="433"/>
      <c r="F71" s="433"/>
      <c r="G71" s="433"/>
      <c r="H71" s="433" t="s">
        <v>1105</v>
      </c>
      <c r="I71" s="433"/>
      <c r="J71" s="433"/>
    </row>
    <row r="72" spans="1:10" ht="45">
      <c r="A72" s="425"/>
      <c r="B72" s="546"/>
      <c r="C72" s="306" t="s">
        <v>1393</v>
      </c>
      <c r="D72" s="550"/>
      <c r="E72" s="434"/>
      <c r="F72" s="434"/>
      <c r="G72" s="434"/>
      <c r="H72" s="434"/>
      <c r="I72" s="434"/>
      <c r="J72" s="434"/>
    </row>
    <row r="73" spans="1:10" ht="45">
      <c r="A73" s="425"/>
      <c r="B73" s="546"/>
      <c r="C73" s="306" t="s">
        <v>1394</v>
      </c>
      <c r="D73" s="551"/>
      <c r="E73" s="435"/>
      <c r="F73" s="435"/>
      <c r="G73" s="435"/>
      <c r="H73" s="435"/>
      <c r="I73" s="435"/>
      <c r="J73" s="435"/>
    </row>
    <row r="74" spans="1:10">
      <c r="A74" s="429" t="s">
        <v>887</v>
      </c>
      <c r="B74" s="546">
        <v>3</v>
      </c>
      <c r="C74" s="306" t="s">
        <v>887</v>
      </c>
      <c r="D74" s="545" t="s">
        <v>1101</v>
      </c>
      <c r="E74" s="433"/>
      <c r="F74" s="433"/>
      <c r="G74" s="433"/>
      <c r="H74" s="433" t="s">
        <v>1105</v>
      </c>
      <c r="I74" s="433"/>
      <c r="J74" s="433"/>
    </row>
    <row r="75" spans="1:10" ht="45">
      <c r="A75" s="430"/>
      <c r="B75" s="546"/>
      <c r="C75" s="306" t="s">
        <v>1395</v>
      </c>
      <c r="D75" s="550"/>
      <c r="E75" s="434"/>
      <c r="F75" s="434"/>
      <c r="G75" s="434"/>
      <c r="H75" s="434"/>
      <c r="I75" s="434"/>
      <c r="J75" s="434"/>
    </row>
    <row r="76" spans="1:10" ht="42">
      <c r="A76" s="430"/>
      <c r="B76" s="546"/>
      <c r="C76" s="306" t="s">
        <v>1396</v>
      </c>
      <c r="D76" s="551"/>
      <c r="E76" s="435"/>
      <c r="F76" s="435"/>
      <c r="G76" s="435"/>
      <c r="H76" s="435"/>
      <c r="I76" s="435"/>
      <c r="J76" s="435"/>
    </row>
    <row r="77" spans="1:10">
      <c r="A77" s="430"/>
      <c r="B77" s="546">
        <v>4</v>
      </c>
      <c r="C77" s="306" t="s">
        <v>1106</v>
      </c>
      <c r="D77" s="545" t="s">
        <v>1101</v>
      </c>
      <c r="E77" s="433"/>
      <c r="F77" s="433"/>
      <c r="G77" s="433"/>
      <c r="H77" s="433" t="s">
        <v>1105</v>
      </c>
      <c r="I77" s="433"/>
      <c r="J77" s="433"/>
    </row>
    <row r="78" spans="1:10" ht="45">
      <c r="A78" s="430"/>
      <c r="B78" s="546"/>
      <c r="C78" s="306" t="s">
        <v>1397</v>
      </c>
      <c r="D78" s="550"/>
      <c r="E78" s="434"/>
      <c r="F78" s="434"/>
      <c r="G78" s="434"/>
      <c r="H78" s="434"/>
      <c r="I78" s="434"/>
      <c r="J78" s="434"/>
    </row>
    <row r="79" spans="1:10" ht="90">
      <c r="A79" s="431"/>
      <c r="B79" s="546"/>
      <c r="C79" s="306" t="s">
        <v>1398</v>
      </c>
      <c r="D79" s="551"/>
      <c r="E79" s="435"/>
      <c r="F79" s="435"/>
      <c r="G79" s="435"/>
      <c r="H79" s="435"/>
      <c r="I79" s="435"/>
      <c r="J79" s="435"/>
    </row>
    <row r="80" spans="1:10">
      <c r="A80" s="284"/>
      <c r="B80" s="284"/>
      <c r="C80" s="288"/>
      <c r="D80" s="284"/>
      <c r="E80" s="284"/>
      <c r="F80" s="284"/>
      <c r="G80" s="284"/>
      <c r="H80" s="284"/>
      <c r="I80" s="284"/>
      <c r="J80" s="284"/>
    </row>
    <row r="81" spans="1:10">
      <c r="A81" s="445" t="s">
        <v>155</v>
      </c>
      <c r="B81" s="482"/>
      <c r="C81" s="482"/>
      <c r="D81" s="482"/>
      <c r="E81" s="482"/>
      <c r="F81" s="482"/>
      <c r="G81" s="482"/>
      <c r="H81" s="482"/>
      <c r="I81" s="482"/>
      <c r="J81" s="482"/>
    </row>
    <row r="82" spans="1:10">
      <c r="A82" s="445" t="s">
        <v>1343</v>
      </c>
      <c r="B82" s="482"/>
      <c r="C82" s="482"/>
      <c r="D82" s="482"/>
      <c r="E82" s="482"/>
      <c r="F82" s="482"/>
      <c r="G82" s="482"/>
      <c r="H82" s="482"/>
      <c r="I82" s="482"/>
      <c r="J82" s="482"/>
    </row>
    <row r="83" spans="1:10">
      <c r="A83" s="468" t="s">
        <v>1108</v>
      </c>
      <c r="B83" s="547"/>
      <c r="C83" s="547"/>
      <c r="D83" s="547"/>
      <c r="E83" s="547"/>
      <c r="F83" s="482"/>
      <c r="G83" s="482"/>
      <c r="H83" s="482"/>
      <c r="I83" s="482"/>
      <c r="J83" s="482"/>
    </row>
    <row r="84" spans="1:10">
      <c r="A84" s="280"/>
      <c r="B84" s="289"/>
      <c r="C84" s="288"/>
      <c r="D84" s="284"/>
      <c r="E84" s="284"/>
      <c r="F84" s="284"/>
      <c r="G84" s="284"/>
      <c r="H84" s="284"/>
      <c r="I84" s="284"/>
      <c r="J84" s="284"/>
    </row>
    <row r="85" spans="1:10">
      <c r="A85" s="468" t="s">
        <v>1345</v>
      </c>
      <c r="B85" s="547"/>
      <c r="C85" s="547"/>
      <c r="D85" s="547"/>
      <c r="E85" s="547"/>
      <c r="F85" s="547"/>
      <c r="G85" s="547"/>
      <c r="H85" s="547"/>
      <c r="I85" s="547"/>
      <c r="J85" s="547"/>
    </row>
    <row r="86" spans="1:10">
      <c r="A86" s="425" t="s">
        <v>116</v>
      </c>
      <c r="B86" s="425" t="s">
        <v>106</v>
      </c>
      <c r="C86" s="548" t="s">
        <v>107</v>
      </c>
      <c r="D86" s="425" t="s">
        <v>108</v>
      </c>
      <c r="E86" s="425"/>
      <c r="F86" s="425"/>
      <c r="G86" s="425"/>
      <c r="H86" s="425" t="s">
        <v>109</v>
      </c>
      <c r="I86" s="425" t="s">
        <v>110</v>
      </c>
      <c r="J86" s="425" t="s">
        <v>111</v>
      </c>
    </row>
    <row r="87" spans="1:10">
      <c r="A87" s="425"/>
      <c r="B87" s="425"/>
      <c r="C87" s="548"/>
      <c r="D87" s="425"/>
      <c r="E87" s="425"/>
      <c r="F87" s="425"/>
      <c r="G87" s="425"/>
      <c r="H87" s="425"/>
      <c r="I87" s="425"/>
      <c r="J87" s="425"/>
    </row>
    <row r="88" spans="1:10" ht="90">
      <c r="A88" s="425"/>
      <c r="B88" s="433"/>
      <c r="C88" s="549"/>
      <c r="D88" s="282" t="s">
        <v>112</v>
      </c>
      <c r="E88" s="282" t="s">
        <v>113</v>
      </c>
      <c r="F88" s="282" t="s">
        <v>114</v>
      </c>
      <c r="G88" s="282" t="s">
        <v>115</v>
      </c>
      <c r="H88" s="425"/>
      <c r="I88" s="425"/>
      <c r="J88" s="425"/>
    </row>
    <row r="89" spans="1:10" ht="30">
      <c r="A89" s="433" t="s">
        <v>761</v>
      </c>
      <c r="B89" s="425">
        <v>1</v>
      </c>
      <c r="C89" s="306" t="s">
        <v>1399</v>
      </c>
      <c r="D89" s="544" t="s">
        <v>1109</v>
      </c>
      <c r="E89" s="425"/>
      <c r="F89" s="425"/>
      <c r="G89" s="425"/>
      <c r="H89" s="425" t="s">
        <v>1102</v>
      </c>
      <c r="I89" s="425"/>
      <c r="J89" s="425" t="s">
        <v>1112</v>
      </c>
    </row>
    <row r="90" spans="1:10" ht="75">
      <c r="A90" s="434"/>
      <c r="B90" s="425"/>
      <c r="C90" s="306" t="s">
        <v>1400</v>
      </c>
      <c r="D90" s="544"/>
      <c r="E90" s="425"/>
      <c r="F90" s="425"/>
      <c r="G90" s="425"/>
      <c r="H90" s="425"/>
      <c r="I90" s="425"/>
      <c r="J90" s="425"/>
    </row>
    <row r="91" spans="1:10" ht="90">
      <c r="A91" s="434"/>
      <c r="B91" s="425"/>
      <c r="C91" s="306" t="s">
        <v>1401</v>
      </c>
      <c r="D91" s="544"/>
      <c r="E91" s="425"/>
      <c r="F91" s="425"/>
      <c r="G91" s="425"/>
      <c r="H91" s="425"/>
      <c r="I91" s="425"/>
      <c r="J91" s="425"/>
    </row>
    <row r="92" spans="1:10" ht="45">
      <c r="A92" s="434"/>
      <c r="B92" s="425">
        <v>2</v>
      </c>
      <c r="C92" s="306" t="s">
        <v>1402</v>
      </c>
      <c r="D92" s="544" t="s">
        <v>1109</v>
      </c>
      <c r="E92" s="425"/>
      <c r="F92" s="425"/>
      <c r="G92" s="425"/>
      <c r="H92" s="425" t="s">
        <v>1102</v>
      </c>
      <c r="I92" s="425"/>
      <c r="J92" s="425"/>
    </row>
    <row r="93" spans="1:10" ht="75">
      <c r="A93" s="434"/>
      <c r="B93" s="425"/>
      <c r="C93" s="306" t="s">
        <v>1403</v>
      </c>
      <c r="D93" s="544"/>
      <c r="E93" s="425"/>
      <c r="F93" s="425"/>
      <c r="G93" s="425"/>
      <c r="H93" s="425"/>
      <c r="I93" s="425"/>
      <c r="J93" s="425"/>
    </row>
    <row r="94" spans="1:10" ht="45">
      <c r="A94" s="434"/>
      <c r="B94" s="425"/>
      <c r="C94" s="306" t="s">
        <v>1404</v>
      </c>
      <c r="D94" s="544"/>
      <c r="E94" s="425"/>
      <c r="F94" s="425"/>
      <c r="G94" s="425"/>
      <c r="H94" s="425"/>
      <c r="I94" s="425"/>
      <c r="J94" s="425"/>
    </row>
    <row r="95" spans="1:10" ht="30">
      <c r="A95" s="434"/>
      <c r="B95" s="425">
        <v>3</v>
      </c>
      <c r="C95" s="306" t="s">
        <v>1111</v>
      </c>
      <c r="D95" s="544" t="s">
        <v>1109</v>
      </c>
      <c r="E95" s="425"/>
      <c r="F95" s="425"/>
      <c r="G95" s="425"/>
      <c r="H95" s="425" t="s">
        <v>1102</v>
      </c>
      <c r="I95" s="425"/>
      <c r="J95" s="425"/>
    </row>
    <row r="96" spans="1:10" ht="120">
      <c r="A96" s="434"/>
      <c r="B96" s="425"/>
      <c r="C96" s="306" t="s">
        <v>1405</v>
      </c>
      <c r="D96" s="544"/>
      <c r="E96" s="425"/>
      <c r="F96" s="425"/>
      <c r="G96" s="425"/>
      <c r="H96" s="425"/>
      <c r="I96" s="425"/>
      <c r="J96" s="425"/>
    </row>
    <row r="97" spans="1:10" ht="90">
      <c r="A97" s="434"/>
      <c r="B97" s="425"/>
      <c r="C97" s="306" t="s">
        <v>1406</v>
      </c>
      <c r="D97" s="544"/>
      <c r="E97" s="425"/>
      <c r="F97" s="425"/>
      <c r="G97" s="425"/>
      <c r="H97" s="425"/>
      <c r="I97" s="425"/>
      <c r="J97" s="425"/>
    </row>
    <row r="98" spans="1:10" ht="30">
      <c r="A98" s="434"/>
      <c r="B98" s="425">
        <v>4</v>
      </c>
      <c r="C98" s="306" t="s">
        <v>1110</v>
      </c>
      <c r="D98" s="544" t="s">
        <v>1109</v>
      </c>
      <c r="E98" s="425"/>
      <c r="F98" s="425"/>
      <c r="G98" s="425"/>
      <c r="H98" s="425" t="s">
        <v>1102</v>
      </c>
      <c r="I98" s="425"/>
      <c r="J98" s="425"/>
    </row>
    <row r="99" spans="1:10" ht="120">
      <c r="A99" s="434"/>
      <c r="B99" s="425"/>
      <c r="C99" s="306" t="s">
        <v>1407</v>
      </c>
      <c r="D99" s="544"/>
      <c r="E99" s="425"/>
      <c r="F99" s="425"/>
      <c r="G99" s="425"/>
      <c r="H99" s="425"/>
      <c r="I99" s="425"/>
      <c r="J99" s="425"/>
    </row>
    <row r="100" spans="1:10" ht="105">
      <c r="A100" s="434"/>
      <c r="B100" s="425"/>
      <c r="C100" s="306" t="s">
        <v>1408</v>
      </c>
      <c r="D100" s="544"/>
      <c r="E100" s="425"/>
      <c r="F100" s="425"/>
      <c r="G100" s="425"/>
      <c r="H100" s="425"/>
      <c r="I100" s="425"/>
      <c r="J100" s="425"/>
    </row>
    <row r="101" spans="1:10" ht="30">
      <c r="A101" s="434"/>
      <c r="B101" s="425">
        <v>5</v>
      </c>
      <c r="C101" s="306" t="s">
        <v>1110</v>
      </c>
      <c r="D101" s="544" t="s">
        <v>1109</v>
      </c>
      <c r="E101" s="425"/>
      <c r="F101" s="425"/>
      <c r="G101" s="425"/>
      <c r="H101" s="425" t="s">
        <v>1102</v>
      </c>
      <c r="I101" s="425"/>
      <c r="J101" s="425"/>
    </row>
    <row r="102" spans="1:10" ht="180">
      <c r="A102" s="434"/>
      <c r="B102" s="425"/>
      <c r="C102" s="306" t="s">
        <v>1409</v>
      </c>
      <c r="D102" s="544"/>
      <c r="E102" s="425"/>
      <c r="F102" s="425"/>
      <c r="G102" s="425"/>
      <c r="H102" s="425"/>
      <c r="I102" s="425"/>
      <c r="J102" s="425"/>
    </row>
    <row r="103" spans="1:10" ht="255">
      <c r="A103" s="434"/>
      <c r="B103" s="425"/>
      <c r="C103" s="306" t="s">
        <v>1410</v>
      </c>
      <c r="D103" s="544"/>
      <c r="E103" s="425"/>
      <c r="F103" s="425"/>
      <c r="G103" s="425"/>
      <c r="H103" s="425"/>
      <c r="I103" s="425"/>
      <c r="J103" s="425"/>
    </row>
    <row r="104" spans="1:10" ht="45">
      <c r="A104" s="434"/>
      <c r="B104" s="425">
        <v>6</v>
      </c>
      <c r="C104" s="306" t="s">
        <v>1402</v>
      </c>
      <c r="D104" s="544" t="s">
        <v>1109</v>
      </c>
      <c r="E104" s="425"/>
      <c r="F104" s="425"/>
      <c r="G104" s="425"/>
      <c r="H104" s="425" t="s">
        <v>1102</v>
      </c>
      <c r="I104" s="425"/>
      <c r="J104" s="425"/>
    </row>
    <row r="105" spans="1:10" ht="75">
      <c r="A105" s="434"/>
      <c r="B105" s="425"/>
      <c r="C105" s="306" t="s">
        <v>1411</v>
      </c>
      <c r="D105" s="544"/>
      <c r="E105" s="425"/>
      <c r="F105" s="425"/>
      <c r="G105" s="425"/>
      <c r="H105" s="425"/>
      <c r="I105" s="425"/>
      <c r="J105" s="425"/>
    </row>
    <row r="106" spans="1:10" ht="255">
      <c r="A106" s="434"/>
      <c r="B106" s="425"/>
      <c r="C106" s="306" t="s">
        <v>1412</v>
      </c>
      <c r="D106" s="544"/>
      <c r="E106" s="425"/>
      <c r="F106" s="425"/>
      <c r="G106" s="425"/>
      <c r="H106" s="425"/>
      <c r="I106" s="425"/>
      <c r="J106" s="425"/>
    </row>
    <row r="107" spans="1:10" ht="30">
      <c r="A107" s="434"/>
      <c r="B107" s="425">
        <v>7</v>
      </c>
      <c r="C107" s="306" t="s">
        <v>1413</v>
      </c>
      <c r="D107" s="544" t="s">
        <v>1109</v>
      </c>
      <c r="E107" s="425"/>
      <c r="F107" s="425"/>
      <c r="G107" s="425"/>
      <c r="H107" s="433" t="s">
        <v>1102</v>
      </c>
      <c r="I107" s="425"/>
      <c r="J107" s="425" t="s">
        <v>1112</v>
      </c>
    </row>
    <row r="108" spans="1:10" ht="75">
      <c r="A108" s="434"/>
      <c r="B108" s="425"/>
      <c r="C108" s="306" t="s">
        <v>1400</v>
      </c>
      <c r="D108" s="544"/>
      <c r="E108" s="425"/>
      <c r="F108" s="425"/>
      <c r="G108" s="425"/>
      <c r="H108" s="434"/>
      <c r="I108" s="425"/>
      <c r="J108" s="425"/>
    </row>
    <row r="109" spans="1:10" ht="60">
      <c r="A109" s="434"/>
      <c r="B109" s="425"/>
      <c r="C109" s="306" t="s">
        <v>1414</v>
      </c>
      <c r="D109" s="545"/>
      <c r="E109" s="433"/>
      <c r="F109" s="433"/>
      <c r="G109" s="433"/>
      <c r="H109" s="435"/>
      <c r="I109" s="433"/>
      <c r="J109" s="433"/>
    </row>
    <row r="110" spans="1:10" ht="30">
      <c r="A110" s="434"/>
      <c r="B110" s="425">
        <v>8</v>
      </c>
      <c r="C110" s="306" t="s">
        <v>1415</v>
      </c>
      <c r="D110" s="544" t="s">
        <v>1109</v>
      </c>
      <c r="E110" s="433"/>
      <c r="F110" s="433"/>
      <c r="G110" s="433"/>
      <c r="H110" s="433" t="s">
        <v>1102</v>
      </c>
      <c r="I110" s="433"/>
      <c r="J110" s="433"/>
    </row>
    <row r="111" spans="1:10" ht="120">
      <c r="A111" s="434"/>
      <c r="B111" s="425"/>
      <c r="C111" s="306" t="s">
        <v>1416</v>
      </c>
      <c r="D111" s="544"/>
      <c r="E111" s="434"/>
      <c r="F111" s="434"/>
      <c r="G111" s="434"/>
      <c r="H111" s="434"/>
      <c r="I111" s="434"/>
      <c r="J111" s="434"/>
    </row>
    <row r="112" spans="1:10" ht="45">
      <c r="A112" s="434"/>
      <c r="B112" s="425"/>
      <c r="C112" s="306" t="s">
        <v>1417</v>
      </c>
      <c r="D112" s="545"/>
      <c r="E112" s="435"/>
      <c r="F112" s="435"/>
      <c r="G112" s="435"/>
      <c r="H112" s="435"/>
      <c r="I112" s="435"/>
      <c r="J112" s="435"/>
    </row>
    <row r="113" spans="1:10">
      <c r="A113" s="434"/>
      <c r="B113" s="425">
        <v>9</v>
      </c>
      <c r="C113" s="306" t="s">
        <v>1418</v>
      </c>
      <c r="D113" s="425" t="s">
        <v>1109</v>
      </c>
      <c r="E113" s="425"/>
      <c r="F113" s="425"/>
      <c r="G113" s="425"/>
      <c r="H113" s="425" t="s">
        <v>1102</v>
      </c>
      <c r="I113" s="425"/>
      <c r="J113" s="425"/>
    </row>
    <row r="114" spans="1:10" ht="165">
      <c r="A114" s="434"/>
      <c r="B114" s="425"/>
      <c r="C114" s="306" t="s">
        <v>1419</v>
      </c>
      <c r="D114" s="425"/>
      <c r="E114" s="425"/>
      <c r="F114" s="425"/>
      <c r="G114" s="425"/>
      <c r="H114" s="425"/>
      <c r="I114" s="425"/>
      <c r="J114" s="425"/>
    </row>
    <row r="115" spans="1:10" ht="45">
      <c r="A115" s="434"/>
      <c r="B115" s="425"/>
      <c r="C115" s="306" t="s">
        <v>1420</v>
      </c>
      <c r="D115" s="425"/>
      <c r="E115" s="425"/>
      <c r="F115" s="425"/>
      <c r="G115" s="425"/>
      <c r="H115" s="425"/>
      <c r="I115" s="425"/>
      <c r="J115" s="425"/>
    </row>
    <row r="116" spans="1:10" ht="30">
      <c r="A116" s="434"/>
      <c r="B116" s="425">
        <v>10</v>
      </c>
      <c r="C116" s="306" t="s">
        <v>1110</v>
      </c>
      <c r="D116" s="425" t="s">
        <v>1109</v>
      </c>
      <c r="E116" s="433"/>
      <c r="F116" s="433"/>
      <c r="G116" s="433"/>
      <c r="H116" s="425" t="s">
        <v>1102</v>
      </c>
      <c r="I116" s="433"/>
      <c r="J116" s="433"/>
    </row>
    <row r="117" spans="1:10" ht="120">
      <c r="A117" s="434"/>
      <c r="B117" s="425"/>
      <c r="C117" s="306" t="s">
        <v>1407</v>
      </c>
      <c r="D117" s="425"/>
      <c r="E117" s="434"/>
      <c r="F117" s="434"/>
      <c r="G117" s="434"/>
      <c r="H117" s="425"/>
      <c r="I117" s="434"/>
      <c r="J117" s="434"/>
    </row>
    <row r="118" spans="1:10" ht="45">
      <c r="A118" s="434"/>
      <c r="B118" s="425"/>
      <c r="C118" s="310" t="s">
        <v>1421</v>
      </c>
      <c r="D118" s="433"/>
      <c r="E118" s="434"/>
      <c r="F118" s="434"/>
      <c r="G118" s="434"/>
      <c r="H118" s="433"/>
      <c r="I118" s="434"/>
      <c r="J118" s="434"/>
    </row>
    <row r="119" spans="1:10" ht="30">
      <c r="A119" s="434"/>
      <c r="B119" s="425">
        <v>11</v>
      </c>
      <c r="C119" s="306" t="s">
        <v>1110</v>
      </c>
      <c r="D119" s="425" t="s">
        <v>1109</v>
      </c>
      <c r="E119" s="425"/>
      <c r="F119" s="425"/>
      <c r="G119" s="425"/>
      <c r="H119" s="425" t="s">
        <v>1102</v>
      </c>
      <c r="I119" s="425"/>
      <c r="J119" s="425"/>
    </row>
    <row r="120" spans="1:10" ht="120">
      <c r="A120" s="434"/>
      <c r="B120" s="425"/>
      <c r="C120" s="306" t="s">
        <v>1405</v>
      </c>
      <c r="D120" s="425"/>
      <c r="E120" s="425"/>
      <c r="F120" s="425"/>
      <c r="G120" s="425"/>
      <c r="H120" s="425"/>
      <c r="I120" s="425"/>
      <c r="J120" s="425"/>
    </row>
    <row r="121" spans="1:10" ht="60">
      <c r="A121" s="434"/>
      <c r="B121" s="425"/>
      <c r="C121" s="310" t="s">
        <v>1422</v>
      </c>
      <c r="D121" s="433"/>
      <c r="E121" s="433"/>
      <c r="F121" s="433"/>
      <c r="G121" s="433"/>
      <c r="H121" s="433"/>
      <c r="I121" s="433"/>
      <c r="J121" s="433"/>
    </row>
    <row r="122" spans="1:10" ht="30">
      <c r="A122" s="434"/>
      <c r="B122" s="425">
        <v>12</v>
      </c>
      <c r="C122" s="306" t="s">
        <v>1415</v>
      </c>
      <c r="D122" s="425" t="s">
        <v>1109</v>
      </c>
      <c r="E122" s="425"/>
      <c r="F122" s="425"/>
      <c r="G122" s="425"/>
      <c r="H122" s="425" t="s">
        <v>1102</v>
      </c>
      <c r="I122" s="425"/>
      <c r="J122" s="425"/>
    </row>
    <row r="123" spans="1:10" ht="135">
      <c r="A123" s="434"/>
      <c r="B123" s="425"/>
      <c r="C123" s="306" t="s">
        <v>1423</v>
      </c>
      <c r="D123" s="425"/>
      <c r="E123" s="425"/>
      <c r="F123" s="425"/>
      <c r="G123" s="425"/>
      <c r="H123" s="425"/>
      <c r="I123" s="425"/>
      <c r="J123" s="425"/>
    </row>
    <row r="124" spans="1:10" ht="60">
      <c r="A124" s="435"/>
      <c r="B124" s="425"/>
      <c r="C124" s="306" t="s">
        <v>1424</v>
      </c>
      <c r="D124" s="433"/>
      <c r="E124" s="425"/>
      <c r="F124" s="425"/>
      <c r="G124" s="425"/>
      <c r="H124" s="433"/>
      <c r="I124" s="425"/>
      <c r="J124" s="425"/>
    </row>
    <row r="125" spans="1:10" ht="30">
      <c r="A125" s="425" t="s">
        <v>769</v>
      </c>
      <c r="B125" s="425">
        <v>17</v>
      </c>
      <c r="C125" s="306" t="s">
        <v>1399</v>
      </c>
      <c r="D125" s="544" t="s">
        <v>1109</v>
      </c>
      <c r="E125" s="425"/>
      <c r="F125" s="425"/>
      <c r="G125" s="425"/>
      <c r="H125" s="425" t="s">
        <v>1102</v>
      </c>
      <c r="I125" s="425"/>
      <c r="J125" s="425" t="s">
        <v>1112</v>
      </c>
    </row>
    <row r="126" spans="1:10" ht="75">
      <c r="A126" s="425"/>
      <c r="B126" s="425"/>
      <c r="C126" s="306" t="s">
        <v>1400</v>
      </c>
      <c r="D126" s="544"/>
      <c r="E126" s="425"/>
      <c r="F126" s="425"/>
      <c r="G126" s="425"/>
      <c r="H126" s="425"/>
      <c r="I126" s="425"/>
      <c r="J126" s="425"/>
    </row>
    <row r="127" spans="1:10" ht="90">
      <c r="A127" s="425"/>
      <c r="B127" s="425"/>
      <c r="C127" s="306" t="s">
        <v>1401</v>
      </c>
      <c r="D127" s="544"/>
      <c r="E127" s="425"/>
      <c r="F127" s="425"/>
      <c r="G127" s="425"/>
      <c r="H127" s="425"/>
      <c r="I127" s="425"/>
      <c r="J127" s="425"/>
    </row>
    <row r="128" spans="1:10" ht="45">
      <c r="A128" s="425"/>
      <c r="B128" s="425">
        <v>18</v>
      </c>
      <c r="C128" s="306" t="s">
        <v>1402</v>
      </c>
      <c r="D128" s="544" t="s">
        <v>1109</v>
      </c>
      <c r="E128" s="425"/>
      <c r="F128" s="425"/>
      <c r="G128" s="425"/>
      <c r="H128" s="425" t="s">
        <v>1102</v>
      </c>
      <c r="I128" s="425"/>
      <c r="J128" s="425"/>
    </row>
    <row r="129" spans="1:10" ht="75">
      <c r="A129" s="425"/>
      <c r="B129" s="425"/>
      <c r="C129" s="306" t="s">
        <v>1403</v>
      </c>
      <c r="D129" s="544"/>
      <c r="E129" s="425"/>
      <c r="F129" s="425"/>
      <c r="G129" s="425"/>
      <c r="H129" s="425"/>
      <c r="I129" s="425"/>
      <c r="J129" s="425"/>
    </row>
    <row r="130" spans="1:10" ht="45">
      <c r="A130" s="425"/>
      <c r="B130" s="425"/>
      <c r="C130" s="306" t="s">
        <v>1404</v>
      </c>
      <c r="D130" s="544"/>
      <c r="E130" s="425"/>
      <c r="F130" s="425"/>
      <c r="G130" s="425"/>
      <c r="H130" s="425"/>
      <c r="I130" s="425"/>
      <c r="J130" s="425"/>
    </row>
    <row r="131" spans="1:10">
      <c r="A131" s="425"/>
      <c r="B131" s="425">
        <v>19</v>
      </c>
      <c r="C131" s="306" t="s">
        <v>1425</v>
      </c>
      <c r="D131" s="544" t="s">
        <v>1109</v>
      </c>
      <c r="E131" s="425"/>
      <c r="F131" s="425"/>
      <c r="G131" s="425"/>
      <c r="H131" s="425" t="s">
        <v>1102</v>
      </c>
      <c r="I131" s="425"/>
      <c r="J131" s="425"/>
    </row>
    <row r="132" spans="1:10" ht="90">
      <c r="A132" s="425"/>
      <c r="B132" s="425"/>
      <c r="C132" s="306" t="s">
        <v>1426</v>
      </c>
      <c r="D132" s="544"/>
      <c r="E132" s="425"/>
      <c r="F132" s="425"/>
      <c r="G132" s="425"/>
      <c r="H132" s="425"/>
      <c r="I132" s="425"/>
      <c r="J132" s="425"/>
    </row>
    <row r="133" spans="1:10" ht="60">
      <c r="A133" s="425"/>
      <c r="B133" s="425"/>
      <c r="C133" s="306" t="s">
        <v>1427</v>
      </c>
      <c r="D133" s="544"/>
      <c r="E133" s="425"/>
      <c r="F133" s="425"/>
      <c r="G133" s="425"/>
      <c r="H133" s="425"/>
      <c r="I133" s="425"/>
      <c r="J133" s="425"/>
    </row>
    <row r="134" spans="1:10">
      <c r="A134" s="425"/>
      <c r="B134" s="425">
        <v>20</v>
      </c>
      <c r="C134" s="306" t="s">
        <v>769</v>
      </c>
      <c r="D134" s="425" t="s">
        <v>1109</v>
      </c>
      <c r="E134" s="425"/>
      <c r="F134" s="425"/>
      <c r="G134" s="425"/>
      <c r="H134" s="425" t="s">
        <v>1102</v>
      </c>
      <c r="I134" s="425"/>
      <c r="J134" s="425"/>
    </row>
    <row r="135" spans="1:10" ht="90">
      <c r="A135" s="425"/>
      <c r="B135" s="425"/>
      <c r="C135" s="306" t="s">
        <v>1428</v>
      </c>
      <c r="D135" s="425"/>
      <c r="E135" s="425"/>
      <c r="F135" s="425"/>
      <c r="G135" s="425"/>
      <c r="H135" s="425"/>
      <c r="I135" s="425"/>
      <c r="J135" s="425"/>
    </row>
    <row r="136" spans="1:10" ht="60">
      <c r="A136" s="425"/>
      <c r="B136" s="425"/>
      <c r="C136" s="306" t="s">
        <v>1429</v>
      </c>
      <c r="D136" s="425"/>
      <c r="E136" s="425"/>
      <c r="F136" s="425"/>
      <c r="G136" s="425"/>
      <c r="H136" s="425"/>
      <c r="I136" s="425"/>
      <c r="J136" s="425"/>
    </row>
    <row r="137" spans="1:10" ht="30">
      <c r="A137" s="425"/>
      <c r="B137" s="425">
        <v>21</v>
      </c>
      <c r="C137" s="306" t="s">
        <v>1111</v>
      </c>
      <c r="D137" s="544" t="s">
        <v>1109</v>
      </c>
      <c r="E137" s="425"/>
      <c r="F137" s="425"/>
      <c r="G137" s="425"/>
      <c r="H137" s="425" t="s">
        <v>1102</v>
      </c>
      <c r="I137" s="425"/>
      <c r="J137" s="425"/>
    </row>
    <row r="138" spans="1:10" ht="120">
      <c r="A138" s="425"/>
      <c r="B138" s="425"/>
      <c r="C138" s="306" t="s">
        <v>1405</v>
      </c>
      <c r="D138" s="544"/>
      <c r="E138" s="425"/>
      <c r="F138" s="425"/>
      <c r="G138" s="425"/>
      <c r="H138" s="425"/>
      <c r="I138" s="425"/>
      <c r="J138" s="425"/>
    </row>
    <row r="139" spans="1:10" ht="90">
      <c r="A139" s="425"/>
      <c r="B139" s="425"/>
      <c r="C139" s="306" t="s">
        <v>1406</v>
      </c>
      <c r="D139" s="544"/>
      <c r="E139" s="425"/>
      <c r="F139" s="425"/>
      <c r="G139" s="425"/>
      <c r="H139" s="425"/>
      <c r="I139" s="425"/>
      <c r="J139" s="425"/>
    </row>
    <row r="140" spans="1:10" ht="30">
      <c r="A140" s="425"/>
      <c r="B140" s="425">
        <v>22</v>
      </c>
      <c r="C140" s="306" t="s">
        <v>1430</v>
      </c>
      <c r="D140" s="544" t="s">
        <v>1109</v>
      </c>
      <c r="E140" s="425"/>
      <c r="F140" s="425"/>
      <c r="G140" s="425"/>
      <c r="H140" s="425" t="s">
        <v>1102</v>
      </c>
      <c r="I140" s="425"/>
      <c r="J140" s="425"/>
    </row>
    <row r="141" spans="1:10" ht="150">
      <c r="A141" s="425"/>
      <c r="B141" s="425"/>
      <c r="C141" s="306" t="s">
        <v>1431</v>
      </c>
      <c r="D141" s="544"/>
      <c r="E141" s="425"/>
      <c r="F141" s="425"/>
      <c r="G141" s="425"/>
      <c r="H141" s="425"/>
      <c r="I141" s="425"/>
      <c r="J141" s="425"/>
    </row>
    <row r="142" spans="1:10" ht="90">
      <c r="A142" s="425"/>
      <c r="B142" s="425"/>
      <c r="C142" s="306" t="s">
        <v>1432</v>
      </c>
      <c r="D142" s="544"/>
      <c r="E142" s="425"/>
      <c r="F142" s="425"/>
      <c r="G142" s="425"/>
      <c r="H142" s="425"/>
      <c r="I142" s="425"/>
      <c r="J142" s="425"/>
    </row>
    <row r="143" spans="1:10" ht="30">
      <c r="A143" s="425"/>
      <c r="B143" s="425">
        <v>23</v>
      </c>
      <c r="C143" s="306" t="s">
        <v>1110</v>
      </c>
      <c r="D143" s="544" t="s">
        <v>1109</v>
      </c>
      <c r="E143" s="425"/>
      <c r="F143" s="425"/>
      <c r="G143" s="425"/>
      <c r="H143" s="425" t="s">
        <v>1102</v>
      </c>
      <c r="I143" s="425"/>
      <c r="J143" s="425"/>
    </row>
    <row r="144" spans="1:10" ht="120">
      <c r="A144" s="425"/>
      <c r="B144" s="425"/>
      <c r="C144" s="306" t="s">
        <v>1407</v>
      </c>
      <c r="D144" s="544"/>
      <c r="E144" s="425"/>
      <c r="F144" s="425"/>
      <c r="G144" s="425"/>
      <c r="H144" s="425"/>
      <c r="I144" s="425"/>
      <c r="J144" s="425"/>
    </row>
    <row r="145" spans="1:10" ht="105">
      <c r="A145" s="425"/>
      <c r="B145" s="425"/>
      <c r="C145" s="306" t="s">
        <v>1408</v>
      </c>
      <c r="D145" s="544"/>
      <c r="E145" s="425"/>
      <c r="F145" s="425"/>
      <c r="G145" s="425"/>
      <c r="H145" s="425"/>
      <c r="I145" s="425"/>
      <c r="J145" s="425"/>
    </row>
    <row r="146" spans="1:10" ht="30">
      <c r="A146" s="425"/>
      <c r="B146" s="425">
        <v>24</v>
      </c>
      <c r="C146" s="306" t="s">
        <v>1433</v>
      </c>
      <c r="D146" s="544" t="s">
        <v>1109</v>
      </c>
      <c r="E146" s="425"/>
      <c r="F146" s="425"/>
      <c r="G146" s="425"/>
      <c r="H146" s="425" t="s">
        <v>1102</v>
      </c>
      <c r="I146" s="425"/>
      <c r="J146" s="425"/>
    </row>
    <row r="147" spans="1:10" ht="150">
      <c r="A147" s="425"/>
      <c r="B147" s="425"/>
      <c r="C147" s="306" t="s">
        <v>1434</v>
      </c>
      <c r="D147" s="544"/>
      <c r="E147" s="425"/>
      <c r="F147" s="425"/>
      <c r="G147" s="425"/>
      <c r="H147" s="425"/>
      <c r="I147" s="425"/>
      <c r="J147" s="425"/>
    </row>
    <row r="148" spans="1:10" ht="105">
      <c r="A148" s="425"/>
      <c r="B148" s="425"/>
      <c r="C148" s="306" t="s">
        <v>1435</v>
      </c>
      <c r="D148" s="544"/>
      <c r="E148" s="425"/>
      <c r="F148" s="425"/>
      <c r="G148" s="425"/>
      <c r="H148" s="425"/>
      <c r="I148" s="425"/>
      <c r="J148" s="425"/>
    </row>
    <row r="149" spans="1:10" ht="30">
      <c r="A149" s="425"/>
      <c r="B149" s="425">
        <v>25</v>
      </c>
      <c r="C149" s="306" t="s">
        <v>1110</v>
      </c>
      <c r="D149" s="544" t="s">
        <v>1109</v>
      </c>
      <c r="E149" s="425"/>
      <c r="F149" s="425"/>
      <c r="G149" s="425"/>
      <c r="H149" s="425" t="s">
        <v>1102</v>
      </c>
      <c r="I149" s="425"/>
      <c r="J149" s="425"/>
    </row>
    <row r="150" spans="1:10" ht="180">
      <c r="A150" s="425"/>
      <c r="B150" s="425"/>
      <c r="C150" s="306" t="s">
        <v>1409</v>
      </c>
      <c r="D150" s="544"/>
      <c r="E150" s="425"/>
      <c r="F150" s="425"/>
      <c r="G150" s="425"/>
      <c r="H150" s="425"/>
      <c r="I150" s="425"/>
      <c r="J150" s="425"/>
    </row>
    <row r="151" spans="1:10" ht="255">
      <c r="A151" s="425"/>
      <c r="B151" s="425"/>
      <c r="C151" s="306" t="s">
        <v>1410</v>
      </c>
      <c r="D151" s="544"/>
      <c r="E151" s="425"/>
      <c r="F151" s="425"/>
      <c r="G151" s="425"/>
      <c r="H151" s="425"/>
      <c r="I151" s="425"/>
      <c r="J151" s="425"/>
    </row>
    <row r="152" spans="1:10" ht="45">
      <c r="A152" s="425"/>
      <c r="B152" s="425">
        <v>26</v>
      </c>
      <c r="C152" s="306" t="s">
        <v>1402</v>
      </c>
      <c r="D152" s="544" t="s">
        <v>1109</v>
      </c>
      <c r="E152" s="425"/>
      <c r="F152" s="425"/>
      <c r="G152" s="425"/>
      <c r="H152" s="425" t="s">
        <v>1102</v>
      </c>
      <c r="I152" s="425"/>
      <c r="J152" s="425"/>
    </row>
    <row r="153" spans="1:10" ht="75">
      <c r="A153" s="425"/>
      <c r="B153" s="425"/>
      <c r="C153" s="306" t="s">
        <v>1411</v>
      </c>
      <c r="D153" s="544"/>
      <c r="E153" s="425"/>
      <c r="F153" s="425"/>
      <c r="G153" s="425"/>
      <c r="H153" s="425"/>
      <c r="I153" s="425"/>
      <c r="J153" s="425"/>
    </row>
    <row r="154" spans="1:10" ht="255">
      <c r="A154" s="425"/>
      <c r="B154" s="425"/>
      <c r="C154" s="306" t="s">
        <v>1412</v>
      </c>
      <c r="D154" s="544"/>
      <c r="E154" s="425"/>
      <c r="F154" s="425"/>
      <c r="G154" s="425"/>
      <c r="H154" s="425"/>
      <c r="I154" s="425"/>
      <c r="J154" s="425"/>
    </row>
    <row r="155" spans="1:10" ht="30">
      <c r="A155" s="425"/>
      <c r="B155" s="425">
        <v>27</v>
      </c>
      <c r="C155" s="306" t="s">
        <v>1413</v>
      </c>
      <c r="D155" s="544" t="s">
        <v>1109</v>
      </c>
      <c r="E155" s="425"/>
      <c r="F155" s="425"/>
      <c r="G155" s="425"/>
      <c r="H155" s="433" t="s">
        <v>1102</v>
      </c>
      <c r="I155" s="425"/>
      <c r="J155" s="425" t="s">
        <v>1112</v>
      </c>
    </row>
    <row r="156" spans="1:10" ht="75">
      <c r="A156" s="425"/>
      <c r="B156" s="425"/>
      <c r="C156" s="306" t="s">
        <v>1400</v>
      </c>
      <c r="D156" s="544"/>
      <c r="E156" s="425"/>
      <c r="F156" s="425"/>
      <c r="G156" s="425"/>
      <c r="H156" s="434"/>
      <c r="I156" s="425"/>
      <c r="J156" s="425"/>
    </row>
    <row r="157" spans="1:10" ht="60">
      <c r="A157" s="425"/>
      <c r="B157" s="425"/>
      <c r="C157" s="306" t="s">
        <v>1414</v>
      </c>
      <c r="D157" s="545"/>
      <c r="E157" s="433"/>
      <c r="F157" s="433"/>
      <c r="G157" s="433"/>
      <c r="H157" s="435"/>
      <c r="I157" s="433"/>
      <c r="J157" s="433"/>
    </row>
    <row r="158" spans="1:10" ht="30">
      <c r="A158" s="425"/>
      <c r="B158" s="425">
        <v>28</v>
      </c>
      <c r="C158" s="306" t="s">
        <v>1436</v>
      </c>
      <c r="D158" s="544" t="s">
        <v>1109</v>
      </c>
      <c r="E158" s="544"/>
      <c r="F158" s="544"/>
      <c r="G158" s="544"/>
      <c r="H158" s="433" t="s">
        <v>1102</v>
      </c>
      <c r="I158" s="544"/>
      <c r="J158" s="544"/>
    </row>
    <row r="159" spans="1:10" ht="75">
      <c r="A159" s="425"/>
      <c r="B159" s="425"/>
      <c r="C159" s="306" t="s">
        <v>1437</v>
      </c>
      <c r="D159" s="544"/>
      <c r="E159" s="544"/>
      <c r="F159" s="544"/>
      <c r="G159" s="544"/>
      <c r="H159" s="434"/>
      <c r="I159" s="544"/>
      <c r="J159" s="544"/>
    </row>
    <row r="160" spans="1:10" ht="60">
      <c r="A160" s="425"/>
      <c r="B160" s="425"/>
      <c r="C160" s="306" t="s">
        <v>1438</v>
      </c>
      <c r="D160" s="545"/>
      <c r="E160" s="545"/>
      <c r="F160" s="545"/>
      <c r="G160" s="545"/>
      <c r="H160" s="435"/>
      <c r="I160" s="545"/>
      <c r="J160" s="545"/>
    </row>
    <row r="161" spans="1:10" ht="30">
      <c r="A161" s="425"/>
      <c r="B161" s="425">
        <v>29</v>
      </c>
      <c r="C161" s="306" t="s">
        <v>1415</v>
      </c>
      <c r="D161" s="544" t="s">
        <v>1109</v>
      </c>
      <c r="E161" s="433"/>
      <c r="F161" s="433"/>
      <c r="G161" s="433"/>
      <c r="H161" s="433" t="s">
        <v>1102</v>
      </c>
      <c r="I161" s="433"/>
      <c r="J161" s="433"/>
    </row>
    <row r="162" spans="1:10" ht="120">
      <c r="A162" s="425"/>
      <c r="B162" s="425"/>
      <c r="C162" s="306" t="s">
        <v>1416</v>
      </c>
      <c r="D162" s="544"/>
      <c r="E162" s="434"/>
      <c r="F162" s="434"/>
      <c r="G162" s="434"/>
      <c r="H162" s="434"/>
      <c r="I162" s="434"/>
      <c r="J162" s="434"/>
    </row>
    <row r="163" spans="1:10" ht="45">
      <c r="A163" s="425"/>
      <c r="B163" s="425"/>
      <c r="C163" s="306" t="s">
        <v>1417</v>
      </c>
      <c r="D163" s="545"/>
      <c r="E163" s="435"/>
      <c r="F163" s="435"/>
      <c r="G163" s="435"/>
      <c r="H163" s="435"/>
      <c r="I163" s="435"/>
      <c r="J163" s="435"/>
    </row>
    <row r="164" spans="1:10">
      <c r="A164" s="425"/>
      <c r="B164" s="425">
        <v>30</v>
      </c>
      <c r="C164" s="306" t="s">
        <v>1418</v>
      </c>
      <c r="D164" s="425" t="s">
        <v>1109</v>
      </c>
      <c r="E164" s="425"/>
      <c r="F164" s="425"/>
      <c r="G164" s="425"/>
      <c r="H164" s="425" t="s">
        <v>1102</v>
      </c>
      <c r="I164" s="425"/>
      <c r="J164" s="425"/>
    </row>
    <row r="165" spans="1:10" ht="165">
      <c r="A165" s="425"/>
      <c r="B165" s="425"/>
      <c r="C165" s="306" t="s">
        <v>1419</v>
      </c>
      <c r="D165" s="425"/>
      <c r="E165" s="425"/>
      <c r="F165" s="425"/>
      <c r="G165" s="425"/>
      <c r="H165" s="425"/>
      <c r="I165" s="425"/>
      <c r="J165" s="425"/>
    </row>
    <row r="166" spans="1:10" ht="45">
      <c r="A166" s="425"/>
      <c r="B166" s="425"/>
      <c r="C166" s="306" t="s">
        <v>1420</v>
      </c>
      <c r="D166" s="425"/>
      <c r="E166" s="425"/>
      <c r="F166" s="425"/>
      <c r="G166" s="425"/>
      <c r="H166" s="425"/>
      <c r="I166" s="425"/>
      <c r="J166" s="425"/>
    </row>
    <row r="167" spans="1:10" ht="30">
      <c r="A167" s="425"/>
      <c r="B167" s="425">
        <v>31</v>
      </c>
      <c r="C167" s="306" t="s">
        <v>1110</v>
      </c>
      <c r="D167" s="425" t="s">
        <v>1109</v>
      </c>
      <c r="E167" s="433"/>
      <c r="F167" s="433"/>
      <c r="G167" s="433"/>
      <c r="H167" s="425" t="s">
        <v>1102</v>
      </c>
      <c r="I167" s="433"/>
      <c r="J167" s="433"/>
    </row>
    <row r="168" spans="1:10" ht="120">
      <c r="A168" s="425"/>
      <c r="B168" s="425"/>
      <c r="C168" s="306" t="s">
        <v>1407</v>
      </c>
      <c r="D168" s="425"/>
      <c r="E168" s="434"/>
      <c r="F168" s="434"/>
      <c r="G168" s="434"/>
      <c r="H168" s="425"/>
      <c r="I168" s="434"/>
      <c r="J168" s="434"/>
    </row>
    <row r="169" spans="1:10" ht="45">
      <c r="A169" s="425"/>
      <c r="B169" s="425"/>
      <c r="C169" s="310" t="s">
        <v>1421</v>
      </c>
      <c r="D169" s="433"/>
      <c r="E169" s="434"/>
      <c r="F169" s="434"/>
      <c r="G169" s="434"/>
      <c r="H169" s="433"/>
      <c r="I169" s="434"/>
      <c r="J169" s="434"/>
    </row>
    <row r="170" spans="1:10" ht="30">
      <c r="A170" s="425"/>
      <c r="B170" s="425">
        <v>32</v>
      </c>
      <c r="C170" s="306" t="s">
        <v>1110</v>
      </c>
      <c r="D170" s="425" t="s">
        <v>1109</v>
      </c>
      <c r="E170" s="425"/>
      <c r="F170" s="425"/>
      <c r="G170" s="425"/>
      <c r="H170" s="425" t="s">
        <v>1102</v>
      </c>
      <c r="I170" s="425"/>
      <c r="J170" s="425"/>
    </row>
    <row r="171" spans="1:10" ht="120">
      <c r="A171" s="425"/>
      <c r="B171" s="425"/>
      <c r="C171" s="306" t="s">
        <v>1405</v>
      </c>
      <c r="D171" s="425"/>
      <c r="E171" s="425"/>
      <c r="F171" s="425"/>
      <c r="G171" s="425"/>
      <c r="H171" s="425"/>
      <c r="I171" s="425"/>
      <c r="J171" s="425"/>
    </row>
    <row r="172" spans="1:10" ht="60">
      <c r="A172" s="425"/>
      <c r="B172" s="425"/>
      <c r="C172" s="310" t="s">
        <v>1422</v>
      </c>
      <c r="D172" s="433"/>
      <c r="E172" s="433"/>
      <c r="F172" s="433"/>
      <c r="G172" s="433"/>
      <c r="H172" s="433"/>
      <c r="I172" s="433"/>
      <c r="J172" s="433"/>
    </row>
    <row r="173" spans="1:10" ht="30">
      <c r="A173" s="425"/>
      <c r="B173" s="425">
        <v>33</v>
      </c>
      <c r="C173" s="310" t="s">
        <v>1439</v>
      </c>
      <c r="D173" s="425" t="s">
        <v>1109</v>
      </c>
      <c r="E173" s="425"/>
      <c r="F173" s="425"/>
      <c r="G173" s="425"/>
      <c r="H173" s="425" t="s">
        <v>1102</v>
      </c>
      <c r="I173" s="425"/>
      <c r="J173" s="425"/>
    </row>
    <row r="174" spans="1:10" ht="75">
      <c r="A174" s="425"/>
      <c r="B174" s="425"/>
      <c r="C174" s="310" t="s">
        <v>1440</v>
      </c>
      <c r="D174" s="425"/>
      <c r="E174" s="425"/>
      <c r="F174" s="425"/>
      <c r="G174" s="425"/>
      <c r="H174" s="425"/>
      <c r="I174" s="425"/>
      <c r="J174" s="425"/>
    </row>
    <row r="175" spans="1:10" ht="60">
      <c r="A175" s="425"/>
      <c r="B175" s="425"/>
      <c r="C175" s="310" t="s">
        <v>1441</v>
      </c>
      <c r="D175" s="433"/>
      <c r="E175" s="425"/>
      <c r="F175" s="425"/>
      <c r="G175" s="425"/>
      <c r="H175" s="433"/>
      <c r="I175" s="425"/>
      <c r="J175" s="425"/>
    </row>
    <row r="176" spans="1:10" ht="30">
      <c r="A176" s="425"/>
      <c r="B176" s="425">
        <v>34</v>
      </c>
      <c r="C176" s="306" t="s">
        <v>1415</v>
      </c>
      <c r="D176" s="425" t="s">
        <v>1109</v>
      </c>
      <c r="E176" s="425"/>
      <c r="F176" s="425"/>
      <c r="G176" s="425"/>
      <c r="H176" s="425" t="s">
        <v>1102</v>
      </c>
      <c r="I176" s="425"/>
      <c r="J176" s="425"/>
    </row>
    <row r="177" spans="1:10" ht="135">
      <c r="A177" s="425"/>
      <c r="B177" s="425"/>
      <c r="C177" s="306" t="s">
        <v>1423</v>
      </c>
      <c r="D177" s="425"/>
      <c r="E177" s="425"/>
      <c r="F177" s="425"/>
      <c r="G177" s="425"/>
      <c r="H177" s="425"/>
      <c r="I177" s="425"/>
      <c r="J177" s="425"/>
    </row>
    <row r="178" spans="1:10" ht="60">
      <c r="A178" s="425"/>
      <c r="B178" s="425"/>
      <c r="C178" s="306" t="s">
        <v>1424</v>
      </c>
      <c r="D178" s="433"/>
      <c r="E178" s="425"/>
      <c r="F178" s="425"/>
      <c r="G178" s="425"/>
      <c r="H178" s="425"/>
      <c r="I178" s="425"/>
      <c r="J178" s="425"/>
    </row>
    <row r="179" spans="1:10">
      <c r="A179" s="433" t="s">
        <v>794</v>
      </c>
      <c r="B179" s="425">
        <v>35</v>
      </c>
      <c r="C179" s="306" t="s">
        <v>794</v>
      </c>
      <c r="D179" s="425" t="s">
        <v>1109</v>
      </c>
      <c r="E179" s="425"/>
      <c r="F179" s="425"/>
      <c r="G179" s="425"/>
      <c r="H179" s="425" t="s">
        <v>1102</v>
      </c>
      <c r="I179" s="425"/>
      <c r="J179" s="425"/>
    </row>
    <row r="180" spans="1:10" ht="105">
      <c r="A180" s="434"/>
      <c r="B180" s="425"/>
      <c r="C180" s="306" t="s">
        <v>1442</v>
      </c>
      <c r="D180" s="425"/>
      <c r="E180" s="425"/>
      <c r="F180" s="425"/>
      <c r="G180" s="425"/>
      <c r="H180" s="425"/>
      <c r="I180" s="425"/>
      <c r="J180" s="425"/>
    </row>
    <row r="181" spans="1:10" ht="105">
      <c r="A181" s="434"/>
      <c r="B181" s="425"/>
      <c r="C181" s="306" t="s">
        <v>1443</v>
      </c>
      <c r="D181" s="433"/>
      <c r="E181" s="433"/>
      <c r="F181" s="433"/>
      <c r="G181" s="433"/>
      <c r="H181" s="425"/>
      <c r="I181" s="433"/>
      <c r="J181" s="433"/>
    </row>
    <row r="182" spans="1:10">
      <c r="A182" s="434"/>
      <c r="B182" s="425">
        <v>36</v>
      </c>
      <c r="C182" s="306" t="s">
        <v>794</v>
      </c>
      <c r="D182" s="425" t="s">
        <v>1109</v>
      </c>
      <c r="E182" s="425"/>
      <c r="F182" s="425"/>
      <c r="G182" s="425"/>
      <c r="H182" s="425" t="s">
        <v>1102</v>
      </c>
      <c r="I182" s="425"/>
      <c r="J182" s="425"/>
    </row>
    <row r="183" spans="1:10" ht="60">
      <c r="A183" s="434"/>
      <c r="B183" s="425"/>
      <c r="C183" s="306" t="s">
        <v>1444</v>
      </c>
      <c r="D183" s="425"/>
      <c r="E183" s="425"/>
      <c r="F183" s="425"/>
      <c r="G183" s="425"/>
      <c r="H183" s="425"/>
      <c r="I183" s="425"/>
      <c r="J183" s="425"/>
    </row>
    <row r="184" spans="1:10" ht="135">
      <c r="A184" s="435"/>
      <c r="B184" s="425"/>
      <c r="C184" s="306" t="s">
        <v>1445</v>
      </c>
      <c r="D184" s="433"/>
      <c r="E184" s="433"/>
      <c r="F184" s="433"/>
      <c r="G184" s="433"/>
      <c r="H184" s="425"/>
      <c r="I184" s="433"/>
      <c r="J184" s="433"/>
    </row>
    <row r="185" spans="1:10" ht="30">
      <c r="A185" s="425" t="s">
        <v>443</v>
      </c>
      <c r="B185" s="425">
        <v>40</v>
      </c>
      <c r="C185" s="306" t="s">
        <v>1377</v>
      </c>
      <c r="D185" s="425" t="s">
        <v>1100</v>
      </c>
      <c r="E185" s="425"/>
      <c r="F185" s="425"/>
      <c r="G185" s="425"/>
      <c r="H185" s="425" t="s">
        <v>1102</v>
      </c>
      <c r="I185" s="425"/>
      <c r="J185" s="425"/>
    </row>
    <row r="186" spans="1:10" ht="60">
      <c r="A186" s="425"/>
      <c r="B186" s="425"/>
      <c r="C186" s="306" t="s">
        <v>1378</v>
      </c>
      <c r="D186" s="425"/>
      <c r="E186" s="425"/>
      <c r="F186" s="425"/>
      <c r="G186" s="425"/>
      <c r="H186" s="425"/>
      <c r="I186" s="425"/>
      <c r="J186" s="425"/>
    </row>
    <row r="187" spans="1:10" ht="75">
      <c r="A187" s="425"/>
      <c r="B187" s="425"/>
      <c r="C187" s="306" t="s">
        <v>1379</v>
      </c>
      <c r="D187" s="425"/>
      <c r="E187" s="425"/>
      <c r="F187" s="425"/>
      <c r="G187" s="425"/>
      <c r="H187" s="425"/>
      <c r="I187" s="425"/>
      <c r="J187" s="425"/>
    </row>
    <row r="188" spans="1:10" ht="30">
      <c r="A188" s="425"/>
      <c r="B188" s="425">
        <v>41</v>
      </c>
      <c r="C188" s="306" t="s">
        <v>1380</v>
      </c>
      <c r="D188" s="425" t="s">
        <v>1101</v>
      </c>
      <c r="E188" s="425"/>
      <c r="F188" s="425"/>
      <c r="G188" s="425"/>
      <c r="H188" s="425" t="s">
        <v>1102</v>
      </c>
      <c r="I188" s="425"/>
      <c r="J188" s="425"/>
    </row>
    <row r="189" spans="1:10" ht="45">
      <c r="A189" s="425"/>
      <c r="B189" s="425"/>
      <c r="C189" s="306" t="s">
        <v>1381</v>
      </c>
      <c r="D189" s="425"/>
      <c r="E189" s="425"/>
      <c r="F189" s="425"/>
      <c r="G189" s="425"/>
      <c r="H189" s="425"/>
      <c r="I189" s="425"/>
      <c r="J189" s="425"/>
    </row>
    <row r="190" spans="1:10" ht="150">
      <c r="A190" s="425"/>
      <c r="B190" s="425"/>
      <c r="C190" s="306" t="s">
        <v>1382</v>
      </c>
      <c r="D190" s="425"/>
      <c r="E190" s="425"/>
      <c r="F190" s="425"/>
      <c r="G190" s="425"/>
      <c r="H190" s="425"/>
      <c r="I190" s="425"/>
      <c r="J190" s="425"/>
    </row>
    <row r="191" spans="1:10">
      <c r="A191" s="284"/>
      <c r="B191" s="284"/>
      <c r="C191" s="288"/>
      <c r="D191" s="284"/>
      <c r="E191" s="284"/>
      <c r="F191" s="284"/>
      <c r="G191" s="284"/>
      <c r="H191" s="284"/>
      <c r="I191" s="284"/>
      <c r="J191" s="284"/>
    </row>
    <row r="192" spans="1:10">
      <c r="A192" s="284"/>
      <c r="B192" s="284"/>
      <c r="C192" s="288"/>
      <c r="D192" s="284"/>
      <c r="E192" s="284"/>
      <c r="F192" s="284"/>
      <c r="G192" s="284"/>
      <c r="H192" s="284"/>
      <c r="I192" s="284"/>
      <c r="J192" s="284"/>
    </row>
    <row r="193" spans="1:10" ht="15" customHeight="1">
      <c r="A193" s="337" t="s">
        <v>1527</v>
      </c>
      <c r="B193" s="337"/>
      <c r="C193" s="337"/>
      <c r="D193" s="338" t="s">
        <v>1528</v>
      </c>
      <c r="F193" s="284"/>
      <c r="G193" s="284"/>
      <c r="H193" s="284"/>
      <c r="I193" s="284"/>
      <c r="J193" s="284"/>
    </row>
    <row r="194" spans="1:10" ht="15" customHeight="1">
      <c r="A194" s="284"/>
      <c r="B194" s="284"/>
      <c r="C194" s="288"/>
      <c r="D194" s="284"/>
      <c r="E194" s="284"/>
      <c r="F194" s="284"/>
      <c r="G194" s="284"/>
      <c r="H194" s="284"/>
      <c r="I194" s="284"/>
      <c r="J194" s="284"/>
    </row>
    <row r="195" spans="1:10" ht="15" customHeight="1">
      <c r="A195" s="284"/>
      <c r="B195" s="284"/>
      <c r="C195" s="288"/>
      <c r="D195" s="284"/>
      <c r="E195" s="284"/>
      <c r="F195" s="284"/>
      <c r="G195" s="284"/>
      <c r="H195" s="284"/>
      <c r="I195" s="284"/>
      <c r="J195" s="284"/>
    </row>
    <row r="196" spans="1:10">
      <c r="A196" s="284"/>
      <c r="B196" s="284"/>
      <c r="C196" s="288"/>
      <c r="D196" s="284"/>
      <c r="E196" s="284"/>
      <c r="F196" s="284"/>
      <c r="G196" s="284"/>
      <c r="H196" s="284"/>
      <c r="I196" s="284"/>
      <c r="J196" s="284"/>
    </row>
    <row r="197" spans="1:10" ht="15" customHeight="1">
      <c r="A197" s="284"/>
      <c r="B197" s="284"/>
      <c r="C197" s="288"/>
      <c r="D197" s="284"/>
      <c r="E197" s="284"/>
      <c r="F197" s="284"/>
      <c r="G197" s="284"/>
      <c r="H197" s="284"/>
      <c r="I197" s="284"/>
      <c r="J197" s="284"/>
    </row>
    <row r="198" spans="1:10" ht="15" customHeight="1">
      <c r="A198" s="284"/>
      <c r="B198" s="284"/>
      <c r="C198" s="288"/>
      <c r="D198" s="284"/>
      <c r="E198" s="284"/>
      <c r="F198" s="284"/>
      <c r="G198" s="284"/>
      <c r="H198" s="284"/>
      <c r="I198" s="284"/>
      <c r="J198" s="284"/>
    </row>
    <row r="199" spans="1:10">
      <c r="A199" s="284"/>
      <c r="B199" s="284"/>
      <c r="C199" s="288"/>
      <c r="D199" s="284"/>
      <c r="E199" s="284"/>
      <c r="F199" s="284"/>
      <c r="G199" s="284"/>
      <c r="H199" s="284"/>
      <c r="I199" s="284"/>
      <c r="J199" s="284"/>
    </row>
    <row r="200" spans="1:10">
      <c r="A200" s="284"/>
      <c r="B200" s="284"/>
      <c r="C200" s="288"/>
      <c r="D200" s="284"/>
      <c r="E200" s="284"/>
      <c r="F200" s="284"/>
      <c r="G200" s="284"/>
      <c r="H200" s="284"/>
      <c r="I200" s="284"/>
      <c r="J200" s="284"/>
    </row>
    <row r="201" spans="1:10">
      <c r="A201" s="284"/>
      <c r="B201" s="284"/>
      <c r="C201" s="288"/>
      <c r="D201" s="284"/>
      <c r="E201" s="284"/>
      <c r="F201" s="284"/>
      <c r="G201" s="284"/>
      <c r="H201" s="284"/>
      <c r="I201" s="284"/>
      <c r="J201" s="284"/>
    </row>
    <row r="202" spans="1:10">
      <c r="A202" s="284"/>
      <c r="B202" s="284"/>
      <c r="C202" s="288"/>
      <c r="D202" s="284"/>
      <c r="E202" s="284"/>
      <c r="F202" s="284"/>
      <c r="G202" s="284"/>
      <c r="H202" s="284"/>
      <c r="I202" s="284"/>
      <c r="J202" s="284"/>
    </row>
    <row r="203" spans="1:10">
      <c r="A203" s="284"/>
      <c r="B203" s="284"/>
      <c r="C203" s="288"/>
      <c r="D203" s="284"/>
      <c r="E203" s="284"/>
      <c r="F203" s="284"/>
      <c r="G203" s="284"/>
      <c r="H203" s="284"/>
      <c r="I203" s="284"/>
      <c r="J203" s="284"/>
    </row>
    <row r="204" spans="1:10">
      <c r="A204" s="284"/>
      <c r="B204" s="284"/>
      <c r="C204" s="288"/>
      <c r="D204" s="284"/>
      <c r="E204" s="284"/>
      <c r="F204" s="284"/>
      <c r="G204" s="284"/>
      <c r="H204" s="284"/>
      <c r="I204" s="284"/>
      <c r="J204" s="284"/>
    </row>
    <row r="205" spans="1:10">
      <c r="A205" s="284"/>
      <c r="B205" s="284"/>
      <c r="C205" s="288"/>
      <c r="D205" s="284"/>
      <c r="E205" s="284"/>
      <c r="F205" s="284"/>
      <c r="G205" s="284"/>
      <c r="H205" s="284"/>
      <c r="I205" s="284"/>
      <c r="J205" s="284"/>
    </row>
    <row r="206" spans="1:10">
      <c r="A206" s="284"/>
      <c r="B206" s="284"/>
      <c r="C206" s="288"/>
      <c r="D206" s="284"/>
      <c r="E206" s="284"/>
      <c r="F206" s="284"/>
      <c r="G206" s="284"/>
      <c r="H206" s="284"/>
      <c r="I206" s="284"/>
      <c r="J206" s="284"/>
    </row>
    <row r="207" spans="1:10">
      <c r="A207" s="284"/>
      <c r="B207" s="284"/>
      <c r="C207" s="288"/>
      <c r="D207" s="284"/>
      <c r="E207" s="284"/>
      <c r="F207" s="284"/>
      <c r="G207" s="284"/>
      <c r="H207" s="284"/>
      <c r="I207" s="284"/>
      <c r="J207" s="284"/>
    </row>
    <row r="208" spans="1:10">
      <c r="A208" s="284"/>
      <c r="B208" s="284"/>
      <c r="C208" s="288"/>
      <c r="D208" s="284"/>
      <c r="E208" s="284"/>
      <c r="F208" s="284"/>
      <c r="G208" s="284"/>
      <c r="H208" s="284"/>
      <c r="I208" s="284"/>
      <c r="J208" s="284"/>
    </row>
    <row r="209" spans="1:10">
      <c r="A209" s="284"/>
      <c r="B209" s="284"/>
      <c r="C209" s="288"/>
      <c r="D209" s="284"/>
      <c r="E209" s="284"/>
      <c r="F209" s="284"/>
      <c r="G209" s="284"/>
      <c r="H209" s="284"/>
      <c r="I209" s="284"/>
      <c r="J209" s="284"/>
    </row>
    <row r="210" spans="1:10">
      <c r="A210" s="284"/>
      <c r="B210" s="284"/>
      <c r="C210" s="288"/>
      <c r="D210" s="284"/>
      <c r="E210" s="284"/>
      <c r="F210" s="284"/>
      <c r="G210" s="284"/>
      <c r="H210" s="284"/>
      <c r="I210" s="284"/>
      <c r="J210" s="284"/>
    </row>
    <row r="211" spans="1:10">
      <c r="A211" s="284"/>
      <c r="B211" s="284"/>
      <c r="C211" s="288"/>
      <c r="D211" s="284"/>
      <c r="E211" s="284"/>
      <c r="F211" s="284"/>
      <c r="G211" s="284"/>
      <c r="H211" s="284"/>
      <c r="I211" s="284"/>
      <c r="J211" s="284"/>
    </row>
    <row r="212" spans="1:10">
      <c r="A212" s="284"/>
      <c r="B212" s="284"/>
      <c r="C212" s="288"/>
      <c r="D212" s="284"/>
      <c r="E212" s="284"/>
      <c r="F212" s="284"/>
      <c r="G212" s="284"/>
      <c r="H212" s="284"/>
      <c r="I212" s="284"/>
      <c r="J212" s="284"/>
    </row>
    <row r="213" spans="1:10">
      <c r="A213" s="284"/>
      <c r="B213" s="284"/>
      <c r="C213" s="288"/>
      <c r="D213" s="284"/>
      <c r="E213" s="284"/>
      <c r="F213" s="284"/>
      <c r="G213" s="284"/>
      <c r="H213" s="284"/>
      <c r="I213" s="284"/>
      <c r="J213" s="284"/>
    </row>
    <row r="214" spans="1:10">
      <c r="A214" s="284"/>
      <c r="B214" s="284"/>
      <c r="C214" s="288"/>
      <c r="D214" s="284"/>
      <c r="E214" s="284"/>
      <c r="F214" s="284"/>
      <c r="G214" s="284"/>
      <c r="H214" s="284"/>
      <c r="I214" s="284"/>
      <c r="J214" s="284"/>
    </row>
    <row r="215" spans="1:10">
      <c r="A215" s="284"/>
      <c r="B215" s="284"/>
      <c r="C215" s="288"/>
      <c r="D215" s="284"/>
      <c r="E215" s="284"/>
      <c r="F215" s="284"/>
      <c r="G215" s="284"/>
      <c r="H215" s="284"/>
      <c r="I215" s="284"/>
      <c r="J215" s="284"/>
    </row>
    <row r="216" spans="1:10">
      <c r="A216" s="284"/>
      <c r="B216" s="284"/>
      <c r="C216" s="288"/>
      <c r="D216" s="284"/>
      <c r="E216" s="284"/>
      <c r="F216" s="284"/>
      <c r="G216" s="284"/>
      <c r="H216" s="284"/>
      <c r="I216" s="284"/>
      <c r="J216" s="284"/>
    </row>
    <row r="217" spans="1:10">
      <c r="A217" s="284"/>
      <c r="B217" s="284"/>
      <c r="C217" s="288"/>
      <c r="D217" s="284"/>
      <c r="E217" s="284"/>
      <c r="F217" s="284"/>
      <c r="G217" s="284"/>
      <c r="H217" s="284"/>
      <c r="I217" s="284"/>
      <c r="J217" s="284"/>
    </row>
    <row r="218" spans="1:10">
      <c r="A218" s="284"/>
      <c r="B218" s="284"/>
      <c r="C218" s="288"/>
      <c r="D218" s="284"/>
      <c r="E218" s="284"/>
      <c r="F218" s="284"/>
      <c r="G218" s="284"/>
      <c r="H218" s="284"/>
      <c r="I218" s="284"/>
      <c r="J218" s="284"/>
    </row>
    <row r="219" spans="1:10">
      <c r="A219" s="284"/>
      <c r="B219" s="284"/>
      <c r="C219" s="288"/>
      <c r="D219" s="284"/>
      <c r="E219" s="284"/>
      <c r="F219" s="284"/>
      <c r="G219" s="284"/>
      <c r="H219" s="284"/>
      <c r="I219" s="284"/>
      <c r="J219" s="284"/>
    </row>
    <row r="220" spans="1:10">
      <c r="A220" s="284"/>
      <c r="B220" s="284"/>
      <c r="C220" s="288"/>
      <c r="D220" s="284"/>
      <c r="E220" s="284"/>
      <c r="F220" s="284"/>
      <c r="G220" s="284"/>
      <c r="H220" s="284"/>
      <c r="I220" s="284"/>
      <c r="J220" s="284"/>
    </row>
    <row r="221" spans="1:10">
      <c r="A221" s="284"/>
      <c r="B221" s="284"/>
      <c r="C221" s="288"/>
      <c r="D221" s="284"/>
      <c r="E221" s="284"/>
      <c r="F221" s="284"/>
      <c r="G221" s="284"/>
      <c r="H221" s="284"/>
      <c r="I221" s="284"/>
      <c r="J221" s="284"/>
    </row>
    <row r="222" spans="1:10">
      <c r="A222" s="284"/>
      <c r="B222" s="284"/>
      <c r="C222" s="288"/>
      <c r="D222" s="284"/>
      <c r="E222" s="284"/>
      <c r="F222" s="284"/>
      <c r="G222" s="284"/>
      <c r="H222" s="284"/>
      <c r="I222" s="284"/>
      <c r="J222" s="284"/>
    </row>
    <row r="223" spans="1:10">
      <c r="A223" s="284"/>
      <c r="B223" s="284"/>
      <c r="C223" s="288"/>
      <c r="D223" s="284"/>
      <c r="E223" s="284"/>
      <c r="F223" s="284"/>
      <c r="G223" s="284"/>
      <c r="H223" s="284"/>
      <c r="I223" s="284"/>
      <c r="J223" s="284"/>
    </row>
    <row r="224" spans="1:10">
      <c r="A224" s="284"/>
      <c r="B224" s="284"/>
      <c r="C224" s="288"/>
      <c r="D224" s="284"/>
      <c r="E224" s="284"/>
      <c r="F224" s="284"/>
      <c r="G224" s="284"/>
      <c r="H224" s="284"/>
      <c r="I224" s="284"/>
      <c r="J224" s="284"/>
    </row>
    <row r="225" spans="1:10">
      <c r="A225" s="284"/>
      <c r="B225" s="284"/>
      <c r="C225" s="288"/>
      <c r="D225" s="284"/>
      <c r="E225" s="284"/>
      <c r="F225" s="284"/>
      <c r="G225" s="284"/>
      <c r="H225" s="284"/>
      <c r="I225" s="284"/>
      <c r="J225" s="284"/>
    </row>
    <row r="226" spans="1:10">
      <c r="A226" s="284"/>
      <c r="B226" s="284"/>
      <c r="C226" s="288"/>
      <c r="D226" s="284"/>
      <c r="E226" s="284"/>
      <c r="F226" s="284"/>
      <c r="G226" s="284"/>
      <c r="H226" s="284"/>
      <c r="I226" s="284"/>
      <c r="J226" s="284"/>
    </row>
    <row r="227" spans="1:10">
      <c r="A227" s="284"/>
      <c r="B227" s="284"/>
      <c r="C227" s="288"/>
      <c r="D227" s="284"/>
      <c r="E227" s="284"/>
      <c r="F227" s="284"/>
      <c r="G227" s="284"/>
      <c r="H227" s="284"/>
      <c r="I227" s="284"/>
      <c r="J227" s="284"/>
    </row>
    <row r="228" spans="1:10">
      <c r="A228" s="284"/>
      <c r="B228" s="284"/>
      <c r="C228" s="288"/>
      <c r="D228" s="284"/>
      <c r="E228" s="284"/>
      <c r="F228" s="284"/>
      <c r="G228" s="284"/>
      <c r="H228" s="284"/>
      <c r="I228" s="284"/>
      <c r="J228" s="284"/>
    </row>
    <row r="229" spans="1:10">
      <c r="A229" s="284"/>
      <c r="B229" s="284"/>
      <c r="C229" s="288"/>
      <c r="D229" s="284"/>
      <c r="E229" s="284"/>
      <c r="F229" s="284"/>
      <c r="G229" s="284"/>
      <c r="H229" s="284"/>
      <c r="I229" s="284"/>
      <c r="J229" s="284"/>
    </row>
    <row r="230" spans="1:10">
      <c r="A230" s="284"/>
      <c r="B230" s="284"/>
      <c r="C230" s="288"/>
      <c r="D230" s="284"/>
      <c r="E230" s="284"/>
      <c r="F230" s="284"/>
      <c r="G230" s="284"/>
      <c r="H230" s="284"/>
      <c r="I230" s="284"/>
      <c r="J230" s="284"/>
    </row>
    <row r="231" spans="1:10">
      <c r="A231" s="284"/>
      <c r="B231" s="284"/>
      <c r="C231" s="288"/>
      <c r="D231" s="284"/>
      <c r="E231" s="284"/>
      <c r="F231" s="284"/>
      <c r="G231" s="284"/>
      <c r="H231" s="284"/>
      <c r="I231" s="284"/>
      <c r="J231" s="284"/>
    </row>
    <row r="232" spans="1:10">
      <c r="A232" s="284"/>
      <c r="B232" s="284"/>
      <c r="C232" s="288"/>
      <c r="D232" s="284"/>
      <c r="E232" s="284"/>
      <c r="F232" s="284"/>
      <c r="G232" s="284"/>
      <c r="H232" s="284"/>
      <c r="I232" s="284"/>
      <c r="J232" s="284"/>
    </row>
    <row r="233" spans="1:10">
      <c r="A233" s="284"/>
      <c r="B233" s="284"/>
      <c r="C233" s="288"/>
      <c r="D233" s="284"/>
      <c r="E233" s="284"/>
      <c r="F233" s="284"/>
      <c r="G233" s="284"/>
      <c r="H233" s="284"/>
      <c r="I233" s="284"/>
      <c r="J233" s="284"/>
    </row>
    <row r="234" spans="1:10">
      <c r="A234" s="284"/>
      <c r="B234" s="284"/>
      <c r="C234" s="288"/>
      <c r="D234" s="284"/>
      <c r="E234" s="284"/>
      <c r="F234" s="284"/>
      <c r="G234" s="284"/>
      <c r="H234" s="284"/>
      <c r="I234" s="284"/>
      <c r="J234" s="284"/>
    </row>
    <row r="235" spans="1:10">
      <c r="A235" s="284"/>
      <c r="B235" s="284"/>
      <c r="C235" s="288"/>
      <c r="D235" s="284"/>
      <c r="E235" s="284"/>
      <c r="F235" s="284"/>
      <c r="G235" s="284"/>
      <c r="H235" s="284"/>
      <c r="I235" s="284"/>
      <c r="J235" s="284"/>
    </row>
    <row r="236" spans="1:10">
      <c r="A236" s="284"/>
      <c r="B236" s="284"/>
      <c r="C236" s="288"/>
      <c r="D236" s="284"/>
      <c r="E236" s="284"/>
      <c r="F236" s="284"/>
      <c r="G236" s="284"/>
      <c r="H236" s="284"/>
      <c r="I236" s="284"/>
      <c r="J236" s="284"/>
    </row>
    <row r="237" spans="1:10">
      <c r="A237" s="284"/>
      <c r="B237" s="284"/>
      <c r="C237" s="288"/>
      <c r="D237" s="284"/>
      <c r="E237" s="284"/>
      <c r="F237" s="284"/>
      <c r="G237" s="284"/>
      <c r="H237" s="284"/>
      <c r="I237" s="284"/>
      <c r="J237" s="284"/>
    </row>
    <row r="238" spans="1:10">
      <c r="A238" s="284"/>
      <c r="B238" s="284"/>
      <c r="C238" s="288"/>
      <c r="D238" s="284"/>
      <c r="E238" s="284"/>
      <c r="F238" s="284"/>
      <c r="G238" s="284"/>
      <c r="H238" s="284"/>
      <c r="I238" s="284"/>
      <c r="J238" s="284"/>
    </row>
    <row r="239" spans="1:10">
      <c r="A239" s="284"/>
      <c r="B239" s="284"/>
      <c r="C239" s="288"/>
      <c r="D239" s="284"/>
      <c r="E239" s="284"/>
      <c r="F239" s="284"/>
      <c r="G239" s="284"/>
      <c r="H239" s="284"/>
      <c r="I239" s="284"/>
      <c r="J239" s="284"/>
    </row>
    <row r="240" spans="1:10">
      <c r="A240" s="284"/>
      <c r="B240" s="284"/>
      <c r="C240" s="288"/>
      <c r="D240" s="284"/>
      <c r="E240" s="284"/>
      <c r="F240" s="284"/>
      <c r="G240" s="284"/>
      <c r="H240" s="284"/>
      <c r="I240" s="284"/>
      <c r="J240" s="284"/>
    </row>
    <row r="241" spans="1:10">
      <c r="A241" s="284"/>
      <c r="B241" s="284"/>
      <c r="C241" s="288"/>
      <c r="D241" s="284"/>
      <c r="E241" s="284"/>
      <c r="F241" s="284"/>
      <c r="G241" s="284"/>
      <c r="H241" s="284"/>
      <c r="I241" s="284"/>
      <c r="J241" s="284"/>
    </row>
    <row r="242" spans="1:10">
      <c r="A242" s="284"/>
      <c r="B242" s="284"/>
      <c r="C242" s="288"/>
      <c r="D242" s="284"/>
      <c r="E242" s="284"/>
      <c r="F242" s="284"/>
      <c r="G242" s="284"/>
      <c r="H242" s="284"/>
      <c r="I242" s="284"/>
      <c r="J242" s="284"/>
    </row>
    <row r="243" spans="1:10">
      <c r="A243" s="284"/>
      <c r="B243" s="284"/>
      <c r="C243" s="288"/>
      <c r="D243" s="284"/>
      <c r="E243" s="284"/>
      <c r="F243" s="284"/>
      <c r="G243" s="284"/>
      <c r="H243" s="284"/>
      <c r="I243" s="284"/>
      <c r="J243" s="284"/>
    </row>
    <row r="244" spans="1:10">
      <c r="A244" s="284"/>
      <c r="B244" s="284"/>
      <c r="C244" s="288"/>
      <c r="D244" s="284"/>
      <c r="E244" s="284"/>
      <c r="F244" s="284"/>
      <c r="G244" s="284"/>
      <c r="H244" s="284"/>
      <c r="I244" s="284"/>
      <c r="J244" s="284"/>
    </row>
    <row r="245" spans="1:10">
      <c r="A245" s="284"/>
      <c r="B245" s="284"/>
      <c r="C245" s="288"/>
      <c r="D245" s="284"/>
      <c r="E245" s="284"/>
      <c r="F245" s="284"/>
      <c r="G245" s="284"/>
      <c r="H245" s="284"/>
      <c r="I245" s="284"/>
      <c r="J245" s="284"/>
    </row>
    <row r="246" spans="1:10">
      <c r="A246" s="284"/>
      <c r="B246" s="284"/>
      <c r="C246" s="288"/>
      <c r="D246" s="284"/>
      <c r="E246" s="284"/>
      <c r="F246" s="284"/>
      <c r="G246" s="284"/>
      <c r="H246" s="284"/>
      <c r="I246" s="284"/>
      <c r="J246" s="284"/>
    </row>
    <row r="247" spans="1:10">
      <c r="A247" s="284"/>
      <c r="B247" s="284"/>
      <c r="C247" s="288"/>
      <c r="D247" s="284"/>
      <c r="E247" s="284"/>
      <c r="F247" s="284"/>
      <c r="G247" s="284"/>
      <c r="H247" s="284"/>
      <c r="I247" s="284"/>
      <c r="J247" s="284"/>
    </row>
    <row r="248" spans="1:10">
      <c r="A248" s="284"/>
      <c r="B248" s="284"/>
      <c r="C248" s="288"/>
      <c r="D248" s="284"/>
      <c r="E248" s="284"/>
      <c r="F248" s="284"/>
      <c r="G248" s="284"/>
      <c r="H248" s="284"/>
      <c r="I248" s="284"/>
      <c r="J248" s="284"/>
    </row>
    <row r="249" spans="1:10">
      <c r="A249" s="284"/>
      <c r="B249" s="284"/>
      <c r="C249" s="288"/>
      <c r="D249" s="284"/>
      <c r="E249" s="284"/>
      <c r="F249" s="284"/>
      <c r="G249" s="284"/>
      <c r="H249" s="284"/>
      <c r="I249" s="284"/>
      <c r="J249" s="284"/>
    </row>
    <row r="250" spans="1:10">
      <c r="A250" s="284"/>
      <c r="B250" s="284"/>
      <c r="C250" s="288"/>
      <c r="D250" s="284"/>
      <c r="E250" s="284"/>
      <c r="F250" s="284"/>
      <c r="G250" s="284"/>
      <c r="H250" s="284"/>
      <c r="I250" s="284"/>
      <c r="J250" s="284"/>
    </row>
    <row r="251" spans="1:10">
      <c r="A251" s="284"/>
      <c r="B251" s="284"/>
      <c r="C251" s="288"/>
      <c r="D251" s="284"/>
      <c r="E251" s="284"/>
      <c r="F251" s="284"/>
      <c r="G251" s="284"/>
      <c r="H251" s="284"/>
      <c r="I251" s="284"/>
      <c r="J251" s="284"/>
    </row>
    <row r="252" spans="1:10">
      <c r="A252" s="284"/>
      <c r="B252" s="284"/>
      <c r="C252" s="288"/>
      <c r="D252" s="284"/>
      <c r="E252" s="284"/>
      <c r="F252" s="284"/>
      <c r="G252" s="284"/>
      <c r="H252" s="284"/>
      <c r="I252" s="284"/>
      <c r="J252" s="284"/>
    </row>
    <row r="253" spans="1:10">
      <c r="A253" s="284"/>
      <c r="B253" s="284"/>
      <c r="C253" s="288"/>
      <c r="D253" s="284"/>
      <c r="E253" s="284"/>
      <c r="F253" s="284"/>
      <c r="G253" s="284"/>
      <c r="H253" s="284"/>
      <c r="I253" s="284"/>
      <c r="J253" s="284"/>
    </row>
    <row r="254" spans="1:10">
      <c r="A254" s="284"/>
      <c r="B254" s="284"/>
      <c r="C254" s="288"/>
      <c r="D254" s="284"/>
      <c r="E254" s="284"/>
      <c r="F254" s="284"/>
      <c r="G254" s="284"/>
      <c r="H254" s="284"/>
      <c r="I254" s="284"/>
      <c r="J254" s="284"/>
    </row>
    <row r="255" spans="1:10">
      <c r="A255" s="284"/>
      <c r="B255" s="284"/>
      <c r="C255" s="288"/>
      <c r="D255" s="284"/>
      <c r="E255" s="284"/>
      <c r="F255" s="284"/>
      <c r="G255" s="284"/>
      <c r="H255" s="284"/>
      <c r="I255" s="284"/>
      <c r="J255" s="284"/>
    </row>
    <row r="256" spans="1:10">
      <c r="A256" s="284"/>
      <c r="B256" s="284"/>
      <c r="C256" s="288"/>
      <c r="D256" s="284"/>
      <c r="E256" s="284"/>
      <c r="F256" s="284"/>
      <c r="G256" s="284"/>
      <c r="H256" s="284"/>
      <c r="I256" s="284"/>
      <c r="J256" s="284"/>
    </row>
    <row r="257" spans="1:10">
      <c r="A257" s="284"/>
      <c r="B257" s="284"/>
      <c r="C257" s="288"/>
      <c r="D257" s="284"/>
      <c r="E257" s="284"/>
      <c r="F257" s="284"/>
      <c r="G257" s="284"/>
      <c r="H257" s="284"/>
      <c r="I257" s="284"/>
      <c r="J257" s="284"/>
    </row>
    <row r="258" spans="1:10">
      <c r="A258" s="284"/>
      <c r="B258" s="284"/>
      <c r="C258" s="288"/>
      <c r="D258" s="284"/>
      <c r="E258" s="284"/>
      <c r="F258" s="284"/>
      <c r="G258" s="284"/>
      <c r="H258" s="284"/>
      <c r="I258" s="284"/>
      <c r="J258" s="284"/>
    </row>
    <row r="259" spans="1:10">
      <c r="A259" s="284"/>
      <c r="B259" s="284"/>
      <c r="C259" s="288"/>
      <c r="D259" s="284"/>
      <c r="E259" s="284"/>
      <c r="F259" s="284"/>
      <c r="G259" s="284"/>
      <c r="H259" s="284"/>
      <c r="I259" s="284"/>
      <c r="J259" s="284"/>
    </row>
    <row r="260" spans="1:10">
      <c r="A260" s="284"/>
      <c r="B260" s="284"/>
      <c r="C260" s="288"/>
      <c r="D260" s="284"/>
      <c r="E260" s="284"/>
      <c r="F260" s="284"/>
      <c r="G260" s="284"/>
      <c r="H260" s="284"/>
      <c r="I260" s="284"/>
      <c r="J260" s="284"/>
    </row>
    <row r="261" spans="1:10">
      <c r="A261" s="284"/>
      <c r="B261" s="284"/>
      <c r="C261" s="288"/>
      <c r="D261" s="284"/>
      <c r="E261" s="284"/>
      <c r="F261" s="284"/>
      <c r="G261" s="284"/>
      <c r="H261" s="284"/>
      <c r="I261" s="284"/>
      <c r="J261" s="284"/>
    </row>
    <row r="262" spans="1:10">
      <c r="A262" s="284"/>
      <c r="B262" s="284"/>
      <c r="C262" s="288"/>
      <c r="D262" s="284"/>
      <c r="E262" s="284"/>
      <c r="F262" s="284"/>
      <c r="G262" s="284"/>
      <c r="H262" s="284"/>
      <c r="I262" s="284"/>
      <c r="J262" s="284"/>
    </row>
    <row r="263" spans="1:10">
      <c r="A263" s="284"/>
      <c r="B263" s="284"/>
      <c r="C263" s="288"/>
      <c r="D263" s="284"/>
      <c r="E263" s="284"/>
      <c r="F263" s="284"/>
      <c r="G263" s="284"/>
      <c r="H263" s="284"/>
      <c r="I263" s="284"/>
      <c r="J263" s="284"/>
    </row>
    <row r="264" spans="1:10">
      <c r="A264" s="284"/>
      <c r="B264" s="284"/>
      <c r="C264" s="288"/>
      <c r="D264" s="284"/>
      <c r="E264" s="284"/>
      <c r="F264" s="284"/>
      <c r="G264" s="284"/>
      <c r="H264" s="284"/>
      <c r="I264" s="284"/>
      <c r="J264" s="284"/>
    </row>
    <row r="265" spans="1:10">
      <c r="A265" s="284"/>
      <c r="B265" s="284"/>
      <c r="C265" s="288"/>
      <c r="D265" s="284"/>
      <c r="E265" s="284"/>
      <c r="F265" s="284"/>
      <c r="G265" s="284"/>
      <c r="H265" s="284"/>
      <c r="I265" s="284"/>
      <c r="J265" s="284"/>
    </row>
    <row r="266" spans="1:10">
      <c r="A266" s="284"/>
      <c r="B266" s="284"/>
      <c r="C266" s="288"/>
      <c r="D266" s="284"/>
      <c r="E266" s="284"/>
      <c r="F266" s="284"/>
      <c r="G266" s="284"/>
      <c r="H266" s="284"/>
      <c r="I266" s="284"/>
      <c r="J266" s="284"/>
    </row>
    <row r="267" spans="1:10">
      <c r="A267" s="284"/>
      <c r="B267" s="284"/>
      <c r="C267" s="288"/>
      <c r="D267" s="284"/>
      <c r="E267" s="284"/>
      <c r="F267" s="284"/>
      <c r="G267" s="284"/>
      <c r="H267" s="284"/>
      <c r="I267" s="284"/>
      <c r="J267" s="284"/>
    </row>
    <row r="268" spans="1:10">
      <c r="A268" s="284"/>
      <c r="B268" s="284"/>
      <c r="C268" s="288"/>
      <c r="D268" s="284"/>
      <c r="E268" s="284"/>
      <c r="F268" s="284"/>
      <c r="G268" s="284"/>
      <c r="H268" s="284"/>
      <c r="I268" s="284"/>
      <c r="J268" s="284"/>
    </row>
    <row r="269" spans="1:10">
      <c r="A269" s="284"/>
      <c r="B269" s="284"/>
      <c r="C269" s="288"/>
      <c r="D269" s="284"/>
      <c r="E269" s="284"/>
      <c r="F269" s="284"/>
      <c r="G269" s="284"/>
      <c r="H269" s="284"/>
      <c r="I269" s="284"/>
      <c r="J269" s="284"/>
    </row>
    <row r="270" spans="1:10">
      <c r="A270" s="284"/>
      <c r="B270" s="284"/>
      <c r="C270" s="288"/>
      <c r="D270" s="284"/>
      <c r="E270" s="284"/>
      <c r="F270" s="284"/>
      <c r="G270" s="284"/>
      <c r="H270" s="284"/>
      <c r="I270" s="284"/>
      <c r="J270" s="284"/>
    </row>
    <row r="271" spans="1:10">
      <c r="A271" s="284"/>
      <c r="B271" s="284"/>
      <c r="C271" s="288"/>
      <c r="D271" s="284"/>
      <c r="E271" s="284"/>
      <c r="F271" s="284"/>
      <c r="G271" s="284"/>
      <c r="H271" s="284"/>
      <c r="I271" s="284"/>
      <c r="J271" s="284"/>
    </row>
    <row r="272" spans="1:10">
      <c r="A272" s="284"/>
      <c r="B272" s="284"/>
      <c r="C272" s="288"/>
      <c r="D272" s="284"/>
      <c r="E272" s="284"/>
      <c r="F272" s="284"/>
      <c r="G272" s="284"/>
      <c r="H272" s="284"/>
      <c r="I272" s="284"/>
      <c r="J272" s="284"/>
    </row>
    <row r="273" spans="1:10">
      <c r="A273" s="284"/>
      <c r="B273" s="284"/>
      <c r="C273" s="288"/>
      <c r="D273" s="284"/>
      <c r="E273" s="284"/>
      <c r="F273" s="284"/>
      <c r="G273" s="284"/>
      <c r="H273" s="284"/>
      <c r="I273" s="284"/>
      <c r="J273" s="284"/>
    </row>
    <row r="274" spans="1:10">
      <c r="A274" s="284"/>
      <c r="B274" s="284"/>
      <c r="C274" s="288"/>
      <c r="D274" s="284"/>
      <c r="E274" s="284"/>
      <c r="F274" s="284"/>
      <c r="G274" s="284"/>
      <c r="H274" s="284"/>
      <c r="I274" s="284"/>
      <c r="J274" s="284"/>
    </row>
    <row r="275" spans="1:10">
      <c r="A275" s="284"/>
      <c r="B275" s="284"/>
      <c r="C275" s="288"/>
      <c r="D275" s="284"/>
      <c r="E275" s="284"/>
      <c r="F275" s="284"/>
      <c r="G275" s="284"/>
      <c r="H275" s="284"/>
      <c r="I275" s="284"/>
      <c r="J275" s="284"/>
    </row>
    <row r="276" spans="1:10">
      <c r="A276" s="284"/>
      <c r="B276" s="284"/>
      <c r="C276" s="288"/>
      <c r="D276" s="284"/>
      <c r="E276" s="284"/>
      <c r="F276" s="284"/>
      <c r="G276" s="284"/>
      <c r="H276" s="284"/>
      <c r="I276" s="284"/>
      <c r="J276" s="284"/>
    </row>
    <row r="277" spans="1:10">
      <c r="A277" s="284"/>
      <c r="B277" s="284"/>
      <c r="C277" s="288"/>
      <c r="D277" s="284"/>
      <c r="E277" s="284"/>
      <c r="F277" s="284"/>
      <c r="G277" s="284"/>
      <c r="H277" s="284"/>
      <c r="I277" s="284"/>
      <c r="J277" s="284"/>
    </row>
    <row r="278" spans="1:10">
      <c r="A278" s="284"/>
      <c r="B278" s="284"/>
      <c r="C278" s="288"/>
      <c r="D278" s="284"/>
      <c r="E278" s="284"/>
      <c r="F278" s="284"/>
      <c r="G278" s="284"/>
      <c r="H278" s="284"/>
      <c r="I278" s="284"/>
      <c r="J278" s="284"/>
    </row>
    <row r="279" spans="1:10">
      <c r="A279" s="284"/>
      <c r="B279" s="284"/>
      <c r="C279" s="288"/>
      <c r="D279" s="284"/>
      <c r="E279" s="284"/>
      <c r="F279" s="284"/>
      <c r="G279" s="284"/>
      <c r="H279" s="284"/>
      <c r="I279" s="284"/>
      <c r="J279" s="284"/>
    </row>
    <row r="280" spans="1:10">
      <c r="A280" s="284"/>
      <c r="B280" s="284"/>
      <c r="C280" s="288"/>
      <c r="D280" s="284"/>
      <c r="E280" s="284"/>
      <c r="F280" s="284"/>
      <c r="G280" s="284"/>
      <c r="H280" s="284"/>
      <c r="I280" s="284"/>
      <c r="J280" s="284"/>
    </row>
    <row r="281" spans="1:10">
      <c r="A281" s="284"/>
      <c r="B281" s="284"/>
      <c r="C281" s="288"/>
      <c r="D281" s="284"/>
      <c r="E281" s="284"/>
      <c r="F281" s="284"/>
      <c r="G281" s="284"/>
      <c r="H281" s="284"/>
      <c r="I281" s="284"/>
      <c r="J281" s="284"/>
    </row>
    <row r="282" spans="1:10">
      <c r="A282" s="284"/>
      <c r="B282" s="284"/>
      <c r="C282" s="288"/>
      <c r="D282" s="284"/>
      <c r="E282" s="284"/>
      <c r="F282" s="284"/>
      <c r="G282" s="284"/>
      <c r="H282" s="284"/>
      <c r="I282" s="284"/>
      <c r="J282" s="284"/>
    </row>
    <row r="283" spans="1:10">
      <c r="A283" s="284"/>
      <c r="B283" s="284"/>
      <c r="C283" s="288"/>
      <c r="D283" s="284"/>
      <c r="E283" s="284"/>
      <c r="F283" s="284"/>
      <c r="G283" s="284"/>
      <c r="H283" s="284"/>
      <c r="I283" s="284"/>
      <c r="J283" s="284"/>
    </row>
    <row r="284" spans="1:10">
      <c r="A284" s="284"/>
      <c r="B284" s="284"/>
      <c r="C284" s="288"/>
      <c r="D284" s="284"/>
      <c r="E284" s="284"/>
      <c r="F284" s="284"/>
      <c r="G284" s="284"/>
      <c r="H284" s="284"/>
      <c r="I284" s="284"/>
      <c r="J284" s="284"/>
    </row>
    <row r="285" spans="1:10">
      <c r="A285" s="284"/>
      <c r="B285" s="284"/>
      <c r="C285" s="288"/>
      <c r="D285" s="284"/>
      <c r="E285" s="284"/>
      <c r="F285" s="284"/>
      <c r="G285" s="284"/>
      <c r="H285" s="284"/>
      <c r="I285" s="284"/>
      <c r="J285" s="284"/>
    </row>
    <row r="286" spans="1:10">
      <c r="A286" s="284"/>
      <c r="B286" s="284"/>
      <c r="C286" s="288"/>
      <c r="D286" s="284"/>
      <c r="E286" s="284"/>
      <c r="F286" s="284"/>
      <c r="G286" s="284"/>
      <c r="H286" s="284"/>
      <c r="I286" s="284"/>
      <c r="J286" s="284"/>
    </row>
    <row r="287" spans="1:10">
      <c r="A287" s="284"/>
      <c r="B287" s="284"/>
      <c r="C287" s="288"/>
      <c r="D287" s="284"/>
      <c r="E287" s="284"/>
      <c r="F287" s="284"/>
      <c r="G287" s="284"/>
      <c r="H287" s="284"/>
      <c r="I287" s="284"/>
      <c r="J287" s="284"/>
    </row>
    <row r="288" spans="1:10">
      <c r="A288" s="284"/>
      <c r="B288" s="284"/>
      <c r="C288" s="288"/>
      <c r="D288" s="284"/>
      <c r="E288" s="284"/>
      <c r="F288" s="284"/>
      <c r="G288" s="284"/>
      <c r="H288" s="284"/>
      <c r="I288" s="284"/>
      <c r="J288" s="284"/>
    </row>
    <row r="289" spans="1:10">
      <c r="A289" s="284"/>
      <c r="B289" s="284"/>
      <c r="C289" s="288"/>
      <c r="D289" s="284"/>
      <c r="E289" s="284"/>
      <c r="F289" s="284"/>
      <c r="G289" s="284"/>
      <c r="H289" s="284"/>
      <c r="I289" s="284"/>
      <c r="J289" s="284"/>
    </row>
    <row r="290" spans="1:10">
      <c r="A290" s="284"/>
      <c r="B290" s="284"/>
      <c r="C290" s="288"/>
      <c r="D290" s="284"/>
      <c r="E290" s="284"/>
      <c r="F290" s="284"/>
      <c r="G290" s="284"/>
      <c r="H290" s="284"/>
      <c r="I290" s="284"/>
      <c r="J290" s="284"/>
    </row>
    <row r="291" spans="1:10">
      <c r="A291" s="284"/>
      <c r="B291" s="284"/>
      <c r="C291" s="288"/>
      <c r="D291" s="284"/>
      <c r="E291" s="284"/>
      <c r="F291" s="284"/>
      <c r="G291" s="284"/>
      <c r="H291" s="284"/>
      <c r="I291" s="284"/>
      <c r="J291" s="284"/>
    </row>
    <row r="292" spans="1:10">
      <c r="A292" s="284"/>
      <c r="B292" s="284"/>
      <c r="C292" s="288"/>
      <c r="D292" s="284"/>
      <c r="E292" s="284"/>
      <c r="F292" s="284"/>
      <c r="G292" s="284"/>
      <c r="H292" s="284"/>
      <c r="I292" s="284"/>
      <c r="J292" s="284"/>
    </row>
    <row r="293" spans="1:10">
      <c r="A293" s="284"/>
      <c r="B293" s="284"/>
      <c r="C293" s="288"/>
      <c r="D293" s="284"/>
      <c r="E293" s="284"/>
      <c r="F293" s="284"/>
      <c r="G293" s="284"/>
      <c r="H293" s="284"/>
      <c r="I293" s="284"/>
      <c r="J293" s="284"/>
    </row>
    <row r="294" spans="1:10">
      <c r="A294" s="284"/>
      <c r="B294" s="284"/>
      <c r="C294" s="288"/>
      <c r="D294" s="284"/>
      <c r="E294" s="284"/>
      <c r="F294" s="284"/>
      <c r="G294" s="284"/>
      <c r="H294" s="284"/>
      <c r="I294" s="284"/>
      <c r="J294" s="284"/>
    </row>
    <row r="295" spans="1:10">
      <c r="A295" s="284"/>
      <c r="B295" s="284"/>
      <c r="C295" s="288"/>
      <c r="D295" s="284"/>
      <c r="E295" s="284"/>
      <c r="F295" s="284"/>
      <c r="G295" s="284"/>
      <c r="H295" s="284"/>
      <c r="I295" s="284"/>
      <c r="J295" s="284"/>
    </row>
    <row r="296" spans="1:10">
      <c r="A296" s="284"/>
      <c r="B296" s="284"/>
      <c r="C296" s="288"/>
      <c r="D296" s="284"/>
      <c r="E296" s="284"/>
      <c r="F296" s="284"/>
      <c r="G296" s="284"/>
      <c r="H296" s="284"/>
      <c r="I296" s="284"/>
      <c r="J296" s="284"/>
    </row>
    <row r="297" spans="1:10">
      <c r="A297" s="284"/>
      <c r="B297" s="284"/>
      <c r="C297" s="288"/>
      <c r="D297" s="284"/>
      <c r="E297" s="284"/>
      <c r="F297" s="284"/>
      <c r="G297" s="284"/>
      <c r="H297" s="284"/>
      <c r="I297" s="284"/>
      <c r="J297" s="284"/>
    </row>
    <row r="298" spans="1:10">
      <c r="A298" s="284"/>
      <c r="B298" s="284"/>
      <c r="C298" s="288"/>
      <c r="D298" s="284"/>
      <c r="E298" s="284"/>
      <c r="F298" s="284"/>
      <c r="G298" s="284"/>
      <c r="H298" s="284"/>
      <c r="I298" s="284"/>
      <c r="J298" s="284"/>
    </row>
    <row r="299" spans="1:10">
      <c r="A299" s="284"/>
      <c r="B299" s="284"/>
      <c r="C299" s="288"/>
      <c r="D299" s="284"/>
      <c r="E299" s="284"/>
      <c r="F299" s="284"/>
      <c r="G299" s="284"/>
      <c r="H299" s="284"/>
      <c r="I299" s="284"/>
      <c r="J299" s="284"/>
    </row>
    <row r="300" spans="1:10">
      <c r="A300" s="284"/>
      <c r="B300" s="284"/>
      <c r="C300" s="288"/>
      <c r="D300" s="284"/>
      <c r="E300" s="284"/>
      <c r="F300" s="284"/>
      <c r="G300" s="284"/>
      <c r="H300" s="284"/>
      <c r="I300" s="284"/>
      <c r="J300" s="284"/>
    </row>
    <row r="301" spans="1:10">
      <c r="A301" s="284"/>
      <c r="B301" s="284"/>
      <c r="C301" s="288"/>
      <c r="D301" s="284"/>
      <c r="E301" s="284"/>
      <c r="F301" s="284"/>
      <c r="G301" s="284"/>
      <c r="H301" s="284"/>
      <c r="I301" s="284"/>
      <c r="J301" s="284"/>
    </row>
    <row r="302" spans="1:10">
      <c r="A302" s="284"/>
      <c r="B302" s="284"/>
      <c r="C302" s="288"/>
      <c r="D302" s="284"/>
      <c r="E302" s="284"/>
      <c r="F302" s="284"/>
      <c r="G302" s="284"/>
      <c r="H302" s="284"/>
      <c r="I302" s="284"/>
      <c r="J302" s="284"/>
    </row>
    <row r="303" spans="1:10">
      <c r="A303" s="284"/>
      <c r="B303" s="284"/>
      <c r="C303" s="288"/>
      <c r="D303" s="284"/>
      <c r="E303" s="284"/>
      <c r="F303" s="284"/>
      <c r="G303" s="284"/>
      <c r="H303" s="284"/>
      <c r="I303" s="284"/>
      <c r="J303" s="284"/>
    </row>
    <row r="304" spans="1:10">
      <c r="A304" s="284"/>
      <c r="B304" s="284"/>
      <c r="C304" s="288"/>
      <c r="D304" s="284"/>
      <c r="E304" s="284"/>
      <c r="F304" s="284"/>
      <c r="G304" s="284"/>
      <c r="H304" s="284"/>
      <c r="I304" s="284"/>
      <c r="J304" s="284"/>
    </row>
    <row r="305" spans="1:10">
      <c r="A305" s="284"/>
      <c r="B305" s="284"/>
      <c r="C305" s="288"/>
      <c r="D305" s="284"/>
      <c r="E305" s="284"/>
      <c r="F305" s="284"/>
      <c r="G305" s="284"/>
      <c r="H305" s="284"/>
      <c r="I305" s="284"/>
      <c r="J305" s="284"/>
    </row>
    <row r="306" spans="1:10">
      <c r="A306" s="284"/>
      <c r="B306" s="284"/>
      <c r="C306" s="288"/>
      <c r="D306" s="284"/>
      <c r="E306" s="284"/>
      <c r="F306" s="284"/>
      <c r="G306" s="284"/>
      <c r="H306" s="284"/>
      <c r="I306" s="284"/>
      <c r="J306" s="284"/>
    </row>
    <row r="307" spans="1:10">
      <c r="A307" s="284"/>
      <c r="B307" s="284"/>
      <c r="C307" s="288"/>
      <c r="D307" s="284"/>
      <c r="E307" s="284"/>
      <c r="F307" s="284"/>
      <c r="G307" s="284"/>
      <c r="H307" s="284"/>
      <c r="I307" s="284"/>
      <c r="J307" s="284"/>
    </row>
    <row r="308" spans="1:10">
      <c r="A308" s="284"/>
      <c r="B308" s="284"/>
      <c r="C308" s="288"/>
      <c r="D308" s="284"/>
      <c r="E308" s="284"/>
      <c r="F308" s="284"/>
      <c r="G308" s="284"/>
      <c r="H308" s="284"/>
      <c r="I308" s="284"/>
      <c r="J308" s="284"/>
    </row>
    <row r="309" spans="1:10">
      <c r="A309" s="284"/>
      <c r="B309" s="284"/>
      <c r="C309" s="288"/>
      <c r="D309" s="284"/>
      <c r="E309" s="284"/>
      <c r="F309" s="284"/>
      <c r="G309" s="284"/>
      <c r="H309" s="284"/>
      <c r="I309" s="284"/>
      <c r="J309" s="284"/>
    </row>
    <row r="310" spans="1:10">
      <c r="A310" s="284"/>
      <c r="B310" s="284"/>
      <c r="C310" s="288"/>
      <c r="D310" s="284"/>
      <c r="E310" s="284"/>
      <c r="F310" s="284"/>
      <c r="G310" s="284"/>
      <c r="H310" s="284"/>
      <c r="I310" s="284"/>
      <c r="J310" s="284"/>
    </row>
    <row r="311" spans="1:10">
      <c r="A311" s="284"/>
      <c r="B311" s="284"/>
      <c r="C311" s="288"/>
      <c r="D311" s="284"/>
      <c r="E311" s="284"/>
      <c r="F311" s="284"/>
      <c r="G311" s="284"/>
      <c r="H311" s="284"/>
      <c r="I311" s="284"/>
      <c r="J311" s="284"/>
    </row>
    <row r="312" spans="1:10">
      <c r="A312" s="284"/>
      <c r="B312" s="284"/>
      <c r="C312" s="288"/>
      <c r="D312" s="284"/>
      <c r="E312" s="284"/>
      <c r="F312" s="284"/>
      <c r="G312" s="284"/>
      <c r="H312" s="284"/>
      <c r="I312" s="284"/>
      <c r="J312" s="284"/>
    </row>
    <row r="313" spans="1:10">
      <c r="A313" s="284"/>
      <c r="B313" s="284"/>
      <c r="C313" s="288"/>
      <c r="D313" s="284"/>
      <c r="E313" s="284"/>
      <c r="F313" s="284"/>
      <c r="G313" s="284"/>
      <c r="H313" s="284"/>
      <c r="I313" s="284"/>
      <c r="J313" s="284"/>
    </row>
    <row r="314" spans="1:10">
      <c r="A314" s="284"/>
      <c r="B314" s="284"/>
      <c r="C314" s="288"/>
      <c r="D314" s="284"/>
      <c r="E314" s="284"/>
      <c r="F314" s="284"/>
      <c r="G314" s="284"/>
      <c r="H314" s="284"/>
      <c r="I314" s="284"/>
      <c r="J314" s="284"/>
    </row>
    <row r="315" spans="1:10">
      <c r="A315" s="284"/>
      <c r="B315" s="284"/>
      <c r="C315" s="288"/>
      <c r="D315" s="284"/>
      <c r="E315" s="284"/>
      <c r="F315" s="284"/>
      <c r="G315" s="284"/>
      <c r="H315" s="284"/>
      <c r="I315" s="284"/>
      <c r="J315" s="284"/>
    </row>
    <row r="316" spans="1:10">
      <c r="A316" s="284"/>
      <c r="B316" s="284"/>
      <c r="C316" s="288"/>
      <c r="D316" s="284"/>
      <c r="E316" s="284"/>
      <c r="F316" s="284"/>
      <c r="G316" s="284"/>
      <c r="H316" s="284"/>
      <c r="I316" s="284"/>
      <c r="J316" s="284"/>
    </row>
    <row r="317" spans="1:10">
      <c r="A317" s="284"/>
      <c r="B317" s="284"/>
      <c r="C317" s="288"/>
      <c r="D317" s="284"/>
      <c r="E317" s="284"/>
      <c r="F317" s="284"/>
      <c r="G317" s="284"/>
      <c r="H317" s="284"/>
      <c r="I317" s="284"/>
      <c r="J317" s="284"/>
    </row>
    <row r="318" spans="1:10">
      <c r="A318" s="284"/>
      <c r="B318" s="284"/>
      <c r="C318" s="288"/>
      <c r="D318" s="284"/>
      <c r="E318" s="284"/>
      <c r="F318" s="284"/>
      <c r="G318" s="284"/>
      <c r="H318" s="284"/>
      <c r="I318" s="284"/>
      <c r="J318" s="284"/>
    </row>
    <row r="319" spans="1:10">
      <c r="A319" s="284"/>
      <c r="B319" s="284"/>
      <c r="C319" s="288"/>
      <c r="D319" s="284"/>
      <c r="E319" s="284"/>
      <c r="F319" s="284"/>
      <c r="G319" s="284"/>
      <c r="H319" s="284"/>
      <c r="I319" s="284"/>
      <c r="J319" s="284"/>
    </row>
    <row r="320" spans="1:10">
      <c r="A320" s="284"/>
      <c r="B320" s="284"/>
      <c r="C320" s="288"/>
      <c r="D320" s="284"/>
      <c r="E320" s="284"/>
      <c r="F320" s="284"/>
      <c r="G320" s="284"/>
      <c r="H320" s="284"/>
      <c r="I320" s="284"/>
      <c r="J320" s="284"/>
    </row>
    <row r="321" spans="1:10">
      <c r="A321" s="284"/>
      <c r="B321" s="284"/>
      <c r="C321" s="288"/>
      <c r="D321" s="284"/>
      <c r="E321" s="284"/>
      <c r="F321" s="284"/>
      <c r="G321" s="284"/>
      <c r="H321" s="284"/>
      <c r="I321" s="284"/>
      <c r="J321" s="284"/>
    </row>
    <row r="322" spans="1:10">
      <c r="A322" s="284"/>
      <c r="B322" s="284"/>
      <c r="C322" s="288"/>
      <c r="D322" s="284"/>
      <c r="E322" s="284"/>
      <c r="F322" s="284"/>
      <c r="G322" s="284"/>
      <c r="H322" s="284"/>
      <c r="I322" s="284"/>
      <c r="J322" s="284"/>
    </row>
    <row r="323" spans="1:10">
      <c r="A323" s="284"/>
      <c r="B323" s="284"/>
      <c r="C323" s="288"/>
      <c r="D323" s="284"/>
      <c r="E323" s="284"/>
      <c r="F323" s="284"/>
      <c r="G323" s="284"/>
      <c r="H323" s="284"/>
      <c r="I323" s="284"/>
      <c r="J323" s="284"/>
    </row>
    <row r="324" spans="1:10">
      <c r="A324" s="284"/>
      <c r="B324" s="284"/>
      <c r="C324" s="288"/>
      <c r="D324" s="284"/>
      <c r="E324" s="284"/>
      <c r="F324" s="284"/>
      <c r="G324" s="284"/>
      <c r="H324" s="284"/>
      <c r="I324" s="284"/>
      <c r="J324" s="284"/>
    </row>
    <row r="325" spans="1:10">
      <c r="A325" s="284"/>
      <c r="B325" s="284"/>
      <c r="C325" s="288"/>
      <c r="D325" s="284"/>
      <c r="E325" s="284"/>
      <c r="F325" s="284"/>
      <c r="G325" s="284"/>
      <c r="H325" s="284"/>
      <c r="I325" s="284"/>
      <c r="J325" s="284"/>
    </row>
    <row r="326" spans="1:10">
      <c r="A326" s="284"/>
      <c r="B326" s="284"/>
      <c r="C326" s="288"/>
      <c r="D326" s="284"/>
      <c r="E326" s="284"/>
      <c r="F326" s="284"/>
      <c r="G326" s="284"/>
      <c r="H326" s="284"/>
      <c r="I326" s="284"/>
      <c r="J326" s="284"/>
    </row>
    <row r="327" spans="1:10">
      <c r="A327" s="284"/>
      <c r="B327" s="284"/>
      <c r="C327" s="288"/>
      <c r="D327" s="284"/>
      <c r="E327" s="284"/>
      <c r="F327" s="284"/>
      <c r="G327" s="284"/>
      <c r="H327" s="284"/>
      <c r="I327" s="284"/>
      <c r="J327" s="284"/>
    </row>
    <row r="328" spans="1:10">
      <c r="A328" s="284"/>
      <c r="B328" s="284"/>
      <c r="C328" s="288"/>
      <c r="D328" s="284"/>
      <c r="E328" s="284"/>
      <c r="F328" s="284"/>
      <c r="G328" s="284"/>
      <c r="H328" s="284"/>
      <c r="I328" s="284"/>
      <c r="J328" s="284"/>
    </row>
    <row r="329" spans="1:10">
      <c r="A329" s="284"/>
      <c r="B329" s="284"/>
      <c r="C329" s="288"/>
      <c r="D329" s="284"/>
      <c r="E329" s="284"/>
      <c r="F329" s="284"/>
      <c r="G329" s="284"/>
      <c r="H329" s="284"/>
      <c r="I329" s="284"/>
      <c r="J329" s="284"/>
    </row>
    <row r="330" spans="1:10">
      <c r="A330" s="284"/>
      <c r="B330" s="284"/>
      <c r="C330" s="288"/>
      <c r="D330" s="284"/>
      <c r="E330" s="284"/>
      <c r="F330" s="284"/>
      <c r="G330" s="284"/>
      <c r="H330" s="284"/>
      <c r="I330" s="284"/>
      <c r="J330" s="284"/>
    </row>
    <row r="331" spans="1:10">
      <c r="A331" s="284"/>
      <c r="B331" s="284"/>
      <c r="C331" s="288"/>
      <c r="D331" s="284"/>
      <c r="E331" s="284"/>
      <c r="F331" s="284"/>
      <c r="G331" s="284"/>
      <c r="H331" s="284"/>
      <c r="I331" s="284"/>
      <c r="J331" s="284"/>
    </row>
    <row r="332" spans="1:10">
      <c r="A332" s="284"/>
      <c r="B332" s="284"/>
      <c r="C332" s="288"/>
      <c r="D332" s="284"/>
      <c r="E332" s="284"/>
      <c r="F332" s="284"/>
      <c r="G332" s="284"/>
      <c r="H332" s="284"/>
      <c r="I332" s="284"/>
      <c r="J332" s="284"/>
    </row>
    <row r="333" spans="1:10">
      <c r="A333" s="284"/>
      <c r="B333" s="284"/>
      <c r="C333" s="288"/>
      <c r="D333" s="284"/>
      <c r="E333" s="284"/>
      <c r="F333" s="284"/>
      <c r="G333" s="284"/>
      <c r="H333" s="284"/>
      <c r="I333" s="284"/>
      <c r="J333" s="284"/>
    </row>
    <row r="334" spans="1:10">
      <c r="A334" s="284"/>
      <c r="B334" s="284"/>
      <c r="C334" s="288"/>
      <c r="D334" s="284"/>
      <c r="E334" s="284"/>
      <c r="F334" s="284"/>
      <c r="G334" s="284"/>
      <c r="H334" s="284"/>
      <c r="I334" s="284"/>
      <c r="J334" s="284"/>
    </row>
    <row r="335" spans="1:10">
      <c r="A335" s="284"/>
      <c r="B335" s="284"/>
      <c r="C335" s="288"/>
      <c r="D335" s="284"/>
      <c r="E335" s="284"/>
      <c r="F335" s="284"/>
      <c r="G335" s="284"/>
      <c r="H335" s="284"/>
      <c r="I335" s="284"/>
      <c r="J335" s="284"/>
    </row>
    <row r="336" spans="1:10">
      <c r="A336" s="284"/>
      <c r="B336" s="284"/>
      <c r="C336" s="288"/>
      <c r="D336" s="284"/>
      <c r="E336" s="284"/>
      <c r="F336" s="284"/>
      <c r="G336" s="284"/>
      <c r="H336" s="284"/>
      <c r="I336" s="284"/>
      <c r="J336" s="284"/>
    </row>
    <row r="337" spans="1:10">
      <c r="A337" s="284"/>
      <c r="B337" s="284"/>
      <c r="C337" s="288"/>
      <c r="D337" s="284"/>
      <c r="E337" s="284"/>
      <c r="F337" s="284"/>
      <c r="G337" s="284"/>
      <c r="H337" s="284"/>
      <c r="I337" s="284"/>
      <c r="J337" s="284"/>
    </row>
    <row r="338" spans="1:10">
      <c r="A338" s="284"/>
      <c r="B338" s="284"/>
      <c r="C338" s="288"/>
      <c r="D338" s="284"/>
      <c r="E338" s="284"/>
      <c r="F338" s="284"/>
      <c r="G338" s="284"/>
      <c r="H338" s="284"/>
      <c r="I338" s="284"/>
      <c r="J338" s="284"/>
    </row>
    <row r="339" spans="1:10">
      <c r="A339" s="284"/>
      <c r="B339" s="284"/>
      <c r="C339" s="288"/>
      <c r="D339" s="284"/>
      <c r="E339" s="284"/>
      <c r="F339" s="284"/>
      <c r="G339" s="284"/>
      <c r="H339" s="284"/>
      <c r="I339" s="284"/>
      <c r="J339" s="284"/>
    </row>
    <row r="340" spans="1:10">
      <c r="A340" s="284"/>
      <c r="B340" s="284"/>
      <c r="C340" s="288"/>
      <c r="D340" s="284"/>
      <c r="E340" s="284"/>
      <c r="F340" s="284"/>
      <c r="G340" s="284"/>
      <c r="H340" s="284"/>
      <c r="I340" s="284"/>
      <c r="J340" s="284"/>
    </row>
    <row r="341" spans="1:10">
      <c r="A341" s="284"/>
      <c r="B341" s="284"/>
      <c r="C341" s="288"/>
      <c r="D341" s="284"/>
      <c r="E341" s="284"/>
      <c r="F341" s="284"/>
      <c r="G341" s="284"/>
      <c r="H341" s="284"/>
      <c r="I341" s="284"/>
      <c r="J341" s="284"/>
    </row>
    <row r="342" spans="1:10">
      <c r="A342" s="284"/>
      <c r="B342" s="284"/>
      <c r="C342" s="288"/>
      <c r="D342" s="284"/>
      <c r="E342" s="284"/>
      <c r="F342" s="284"/>
      <c r="G342" s="284"/>
      <c r="H342" s="284"/>
      <c r="I342" s="284"/>
      <c r="J342" s="284"/>
    </row>
    <row r="343" spans="1:10">
      <c r="A343" s="284"/>
      <c r="B343" s="284"/>
      <c r="C343" s="288"/>
      <c r="D343" s="284"/>
      <c r="E343" s="284"/>
      <c r="F343" s="284"/>
      <c r="G343" s="284"/>
      <c r="H343" s="284"/>
      <c r="I343" s="284"/>
      <c r="J343" s="284"/>
    </row>
    <row r="344" spans="1:10">
      <c r="A344" s="284"/>
      <c r="B344" s="284"/>
      <c r="C344" s="288"/>
      <c r="D344" s="284"/>
      <c r="E344" s="284"/>
      <c r="F344" s="284"/>
      <c r="G344" s="284"/>
      <c r="H344" s="284"/>
      <c r="I344" s="284"/>
      <c r="J344" s="284"/>
    </row>
    <row r="345" spans="1:10">
      <c r="A345" s="284"/>
      <c r="B345" s="284"/>
      <c r="C345" s="288"/>
      <c r="D345" s="284"/>
      <c r="E345" s="284"/>
      <c r="F345" s="284"/>
      <c r="G345" s="284"/>
      <c r="H345" s="284"/>
      <c r="I345" s="284"/>
      <c r="J345" s="284"/>
    </row>
    <row r="346" spans="1:10">
      <c r="A346" s="284"/>
      <c r="B346" s="284"/>
      <c r="C346" s="288"/>
      <c r="D346" s="284"/>
      <c r="E346" s="284"/>
      <c r="F346" s="284"/>
      <c r="G346" s="284"/>
      <c r="H346" s="284"/>
      <c r="I346" s="284"/>
      <c r="J346" s="284"/>
    </row>
    <row r="347" spans="1:10">
      <c r="A347" s="284"/>
      <c r="B347" s="284"/>
      <c r="C347" s="288"/>
      <c r="D347" s="284"/>
      <c r="E347" s="284"/>
      <c r="F347" s="284"/>
      <c r="G347" s="284"/>
      <c r="H347" s="284"/>
      <c r="I347" s="284"/>
      <c r="J347" s="284"/>
    </row>
    <row r="348" spans="1:10">
      <c r="A348" s="284"/>
      <c r="B348" s="284"/>
      <c r="C348" s="288"/>
      <c r="D348" s="284"/>
      <c r="E348" s="284"/>
      <c r="F348" s="284"/>
      <c r="G348" s="284"/>
      <c r="H348" s="284"/>
      <c r="I348" s="284"/>
      <c r="J348" s="284"/>
    </row>
    <row r="349" spans="1:10">
      <c r="A349" s="284"/>
      <c r="B349" s="284"/>
      <c r="C349" s="288"/>
      <c r="D349" s="284"/>
      <c r="E349" s="284"/>
      <c r="F349" s="284"/>
      <c r="G349" s="284"/>
      <c r="H349" s="284"/>
      <c r="I349" s="284"/>
      <c r="J349" s="284"/>
    </row>
    <row r="350" spans="1:10">
      <c r="A350" s="284"/>
      <c r="B350" s="284"/>
      <c r="C350" s="288"/>
      <c r="D350" s="284"/>
      <c r="E350" s="284"/>
      <c r="F350" s="284"/>
      <c r="G350" s="284"/>
      <c r="H350" s="284"/>
      <c r="I350" s="284"/>
      <c r="J350" s="284"/>
    </row>
    <row r="351" spans="1:10">
      <c r="A351" s="284"/>
      <c r="B351" s="284"/>
      <c r="C351" s="288"/>
      <c r="D351" s="284"/>
      <c r="E351" s="284"/>
      <c r="F351" s="284"/>
      <c r="G351" s="284"/>
      <c r="H351" s="284"/>
      <c r="I351" s="284"/>
      <c r="J351" s="284"/>
    </row>
    <row r="352" spans="1:10">
      <c r="A352" s="284"/>
      <c r="B352" s="284"/>
      <c r="C352" s="288"/>
      <c r="D352" s="284"/>
      <c r="E352" s="284"/>
      <c r="F352" s="284"/>
      <c r="G352" s="284"/>
      <c r="H352" s="284"/>
      <c r="I352" s="284"/>
      <c r="J352" s="284"/>
    </row>
    <row r="353" spans="1:10">
      <c r="A353" s="284"/>
      <c r="B353" s="284"/>
      <c r="C353" s="288"/>
      <c r="D353" s="284"/>
      <c r="E353" s="284"/>
      <c r="F353" s="284"/>
      <c r="G353" s="284"/>
      <c r="H353" s="284"/>
      <c r="I353" s="284"/>
      <c r="J353" s="284"/>
    </row>
    <row r="354" spans="1:10">
      <c r="A354" s="284"/>
      <c r="B354" s="284"/>
      <c r="C354" s="288"/>
      <c r="D354" s="284"/>
      <c r="E354" s="284"/>
      <c r="F354" s="284"/>
      <c r="G354" s="284"/>
      <c r="H354" s="284"/>
      <c r="I354" s="284"/>
      <c r="J354" s="284"/>
    </row>
    <row r="355" spans="1:10">
      <c r="A355" s="284"/>
      <c r="B355" s="284"/>
      <c r="C355" s="288"/>
      <c r="D355" s="284"/>
      <c r="E355" s="284"/>
      <c r="F355" s="284"/>
      <c r="G355" s="284"/>
      <c r="H355" s="284"/>
      <c r="I355" s="284"/>
      <c r="J355" s="284"/>
    </row>
    <row r="356" spans="1:10">
      <c r="A356" s="284"/>
      <c r="B356" s="284"/>
      <c r="C356" s="288"/>
      <c r="D356" s="284"/>
      <c r="E356" s="284"/>
      <c r="F356" s="284"/>
      <c r="G356" s="284"/>
      <c r="H356" s="284"/>
      <c r="I356" s="284"/>
      <c r="J356" s="284"/>
    </row>
    <row r="357" spans="1:10">
      <c r="A357" s="284"/>
      <c r="B357" s="284"/>
      <c r="C357" s="288"/>
      <c r="D357" s="284"/>
      <c r="E357" s="284"/>
      <c r="F357" s="284"/>
      <c r="G357" s="284"/>
      <c r="H357" s="284"/>
      <c r="I357" s="284"/>
      <c r="J357" s="284"/>
    </row>
    <row r="358" spans="1:10">
      <c r="A358" s="284"/>
      <c r="B358" s="284"/>
      <c r="C358" s="288"/>
      <c r="D358" s="284"/>
      <c r="E358" s="284"/>
      <c r="F358" s="284"/>
      <c r="G358" s="284"/>
      <c r="H358" s="284"/>
      <c r="I358" s="284"/>
      <c r="J358" s="284"/>
    </row>
    <row r="359" spans="1:10">
      <c r="A359" s="284"/>
      <c r="B359" s="284"/>
      <c r="C359" s="288"/>
      <c r="D359" s="284"/>
      <c r="E359" s="284"/>
      <c r="F359" s="284"/>
      <c r="G359" s="284"/>
      <c r="H359" s="284"/>
      <c r="I359" s="284"/>
      <c r="J359" s="284"/>
    </row>
    <row r="360" spans="1:10">
      <c r="A360" s="284"/>
      <c r="B360" s="284"/>
      <c r="C360" s="288"/>
      <c r="D360" s="284"/>
      <c r="E360" s="284"/>
      <c r="F360" s="284"/>
      <c r="G360" s="284"/>
      <c r="H360" s="284"/>
      <c r="I360" s="284"/>
      <c r="J360" s="284"/>
    </row>
    <row r="361" spans="1:10">
      <c r="A361" s="284"/>
      <c r="B361" s="284"/>
      <c r="C361" s="288"/>
      <c r="D361" s="284"/>
      <c r="E361" s="284"/>
      <c r="F361" s="284"/>
      <c r="G361" s="284"/>
      <c r="H361" s="284"/>
      <c r="I361" s="284"/>
      <c r="J361" s="284"/>
    </row>
    <row r="362" spans="1:10">
      <c r="A362" s="284"/>
      <c r="B362" s="284"/>
      <c r="C362" s="288"/>
      <c r="D362" s="284"/>
      <c r="E362" s="284"/>
      <c r="F362" s="284"/>
      <c r="G362" s="284"/>
      <c r="H362" s="284"/>
      <c r="I362" s="284"/>
      <c r="J362" s="284"/>
    </row>
    <row r="363" spans="1:10">
      <c r="A363" s="284"/>
      <c r="B363" s="284"/>
      <c r="C363" s="288"/>
      <c r="D363" s="284"/>
      <c r="E363" s="284"/>
      <c r="F363" s="284"/>
      <c r="G363" s="284"/>
      <c r="H363" s="284"/>
      <c r="I363" s="284"/>
      <c r="J363" s="284"/>
    </row>
    <row r="364" spans="1:10">
      <c r="A364" s="284"/>
      <c r="B364" s="284"/>
      <c r="C364" s="288"/>
      <c r="D364" s="284"/>
      <c r="E364" s="284"/>
      <c r="F364" s="284"/>
      <c r="G364" s="284"/>
      <c r="H364" s="284"/>
      <c r="I364" s="284"/>
      <c r="J364" s="284"/>
    </row>
    <row r="365" spans="1:10">
      <c r="A365" s="284"/>
      <c r="B365" s="284"/>
      <c r="C365" s="288"/>
      <c r="D365" s="284"/>
      <c r="E365" s="284"/>
      <c r="F365" s="284"/>
      <c r="G365" s="284"/>
      <c r="H365" s="284"/>
      <c r="I365" s="284"/>
      <c r="J365" s="284"/>
    </row>
    <row r="366" spans="1:10">
      <c r="A366" s="284"/>
      <c r="B366" s="284"/>
      <c r="C366" s="288"/>
      <c r="D366" s="284"/>
      <c r="E366" s="284"/>
      <c r="F366" s="284"/>
      <c r="G366" s="284"/>
      <c r="H366" s="284"/>
      <c r="I366" s="284"/>
      <c r="J366" s="284"/>
    </row>
    <row r="367" spans="1:10">
      <c r="A367" s="284"/>
      <c r="B367" s="284"/>
      <c r="C367" s="288"/>
      <c r="D367" s="284"/>
      <c r="E367" s="284"/>
      <c r="F367" s="284"/>
      <c r="G367" s="284"/>
      <c r="H367" s="284"/>
      <c r="I367" s="284"/>
      <c r="J367" s="284"/>
    </row>
    <row r="368" spans="1:10">
      <c r="A368" s="284"/>
      <c r="B368" s="284"/>
      <c r="C368" s="288"/>
      <c r="D368" s="284"/>
      <c r="E368" s="284"/>
      <c r="F368" s="284"/>
      <c r="G368" s="284"/>
      <c r="H368" s="284"/>
      <c r="I368" s="284"/>
      <c r="J368" s="284"/>
    </row>
    <row r="369" spans="1:10">
      <c r="A369" s="284"/>
      <c r="B369" s="284"/>
      <c r="C369" s="288"/>
      <c r="D369" s="284"/>
      <c r="E369" s="284"/>
      <c r="F369" s="284"/>
      <c r="G369" s="284"/>
      <c r="H369" s="284"/>
      <c r="I369" s="284"/>
      <c r="J369" s="284"/>
    </row>
    <row r="370" spans="1:10">
      <c r="A370" s="284"/>
      <c r="B370" s="284"/>
      <c r="C370" s="288"/>
      <c r="D370" s="284"/>
      <c r="E370" s="284"/>
      <c r="F370" s="284"/>
      <c r="G370" s="284"/>
      <c r="H370" s="284"/>
      <c r="I370" s="284"/>
      <c r="J370" s="284"/>
    </row>
    <row r="371" spans="1:10">
      <c r="A371" s="284"/>
      <c r="B371" s="284"/>
      <c r="C371" s="288"/>
      <c r="D371" s="284"/>
      <c r="E371" s="284"/>
      <c r="F371" s="284"/>
      <c r="G371" s="284"/>
      <c r="H371" s="284"/>
      <c r="I371" s="284"/>
      <c r="J371" s="284"/>
    </row>
    <row r="372" spans="1:10">
      <c r="A372" s="284"/>
      <c r="B372" s="284"/>
      <c r="C372" s="288"/>
      <c r="D372" s="284"/>
      <c r="E372" s="284"/>
      <c r="F372" s="284"/>
      <c r="G372" s="284"/>
      <c r="H372" s="284"/>
      <c r="I372" s="284"/>
      <c r="J372" s="284"/>
    </row>
    <row r="373" spans="1:10">
      <c r="A373" s="284"/>
      <c r="B373" s="284"/>
      <c r="C373" s="288"/>
      <c r="D373" s="284"/>
      <c r="E373" s="284"/>
      <c r="F373" s="284"/>
      <c r="G373" s="284"/>
      <c r="H373" s="284"/>
      <c r="I373" s="284"/>
      <c r="J373" s="284"/>
    </row>
    <row r="374" spans="1:10">
      <c r="A374" s="284"/>
      <c r="B374" s="284"/>
      <c r="C374" s="288"/>
      <c r="D374" s="284"/>
      <c r="E374" s="284"/>
      <c r="F374" s="284"/>
      <c r="G374" s="284"/>
      <c r="H374" s="284"/>
      <c r="I374" s="284"/>
      <c r="J374" s="284"/>
    </row>
    <row r="375" spans="1:10">
      <c r="A375" s="284"/>
      <c r="B375" s="284"/>
      <c r="C375" s="288"/>
      <c r="D375" s="284"/>
      <c r="E375" s="284"/>
      <c r="F375" s="284"/>
      <c r="G375" s="284"/>
      <c r="H375" s="284"/>
      <c r="I375" s="284"/>
      <c r="J375" s="284"/>
    </row>
    <row r="376" spans="1:10">
      <c r="A376" s="284"/>
      <c r="B376" s="284"/>
      <c r="C376" s="288"/>
      <c r="D376" s="284"/>
      <c r="E376" s="284"/>
      <c r="F376" s="284"/>
      <c r="G376" s="284"/>
      <c r="H376" s="284"/>
      <c r="I376" s="284"/>
      <c r="J376" s="284"/>
    </row>
    <row r="377" spans="1:10">
      <c r="A377" s="284"/>
      <c r="B377" s="284"/>
      <c r="C377" s="288"/>
      <c r="D377" s="284"/>
      <c r="E377" s="284"/>
      <c r="F377" s="284"/>
      <c r="G377" s="284"/>
      <c r="H377" s="284"/>
      <c r="I377" s="284"/>
      <c r="J377" s="284"/>
    </row>
    <row r="378" spans="1:10">
      <c r="A378" s="284"/>
      <c r="B378" s="284"/>
      <c r="C378" s="288"/>
      <c r="D378" s="284"/>
      <c r="E378" s="284"/>
      <c r="F378" s="284"/>
      <c r="G378" s="284"/>
      <c r="H378" s="284"/>
      <c r="I378" s="284"/>
      <c r="J378" s="284"/>
    </row>
    <row r="379" spans="1:10">
      <c r="A379" s="284"/>
      <c r="B379" s="284"/>
      <c r="C379" s="288"/>
      <c r="D379" s="284"/>
      <c r="E379" s="284"/>
      <c r="F379" s="284"/>
      <c r="G379" s="284"/>
      <c r="H379" s="284"/>
      <c r="I379" s="284"/>
      <c r="J379" s="284"/>
    </row>
    <row r="380" spans="1:10">
      <c r="A380" s="284"/>
      <c r="B380" s="284"/>
      <c r="C380" s="288"/>
      <c r="D380" s="284"/>
      <c r="E380" s="284"/>
      <c r="F380" s="284"/>
      <c r="G380" s="284"/>
      <c r="H380" s="284"/>
      <c r="I380" s="284"/>
      <c r="J380" s="284"/>
    </row>
    <row r="381" spans="1:10">
      <c r="A381" s="284"/>
      <c r="B381" s="284"/>
      <c r="C381" s="288"/>
      <c r="D381" s="284"/>
      <c r="E381" s="284"/>
      <c r="F381" s="284"/>
      <c r="G381" s="284"/>
      <c r="H381" s="284"/>
      <c r="I381" s="284"/>
      <c r="J381" s="284"/>
    </row>
    <row r="382" spans="1:10">
      <c r="A382" s="284"/>
      <c r="B382" s="284"/>
      <c r="C382" s="288"/>
      <c r="D382" s="284"/>
      <c r="E382" s="284"/>
      <c r="F382" s="284"/>
      <c r="G382" s="284"/>
      <c r="H382" s="284"/>
      <c r="I382" s="284"/>
      <c r="J382" s="284"/>
    </row>
    <row r="383" spans="1:10">
      <c r="A383" s="284"/>
      <c r="B383" s="284"/>
      <c r="C383" s="288"/>
      <c r="D383" s="284"/>
      <c r="E383" s="284"/>
      <c r="F383" s="284"/>
      <c r="G383" s="284"/>
      <c r="H383" s="284"/>
      <c r="I383" s="284"/>
      <c r="J383" s="284"/>
    </row>
    <row r="384" spans="1:10">
      <c r="A384" s="284"/>
      <c r="B384" s="284"/>
      <c r="C384" s="288"/>
      <c r="D384" s="284"/>
      <c r="E384" s="284"/>
      <c r="F384" s="284"/>
      <c r="G384" s="284"/>
      <c r="H384" s="284"/>
      <c r="I384" s="284"/>
      <c r="J384" s="284"/>
    </row>
    <row r="385" spans="1:10">
      <c r="A385" s="284"/>
      <c r="B385" s="284"/>
      <c r="C385" s="288"/>
      <c r="D385" s="284"/>
      <c r="E385" s="284"/>
      <c r="F385" s="284"/>
      <c r="G385" s="284"/>
      <c r="H385" s="284"/>
      <c r="I385" s="284"/>
      <c r="J385" s="284"/>
    </row>
    <row r="386" spans="1:10">
      <c r="A386" s="284"/>
      <c r="B386" s="284"/>
      <c r="C386" s="288"/>
      <c r="D386" s="284"/>
      <c r="E386" s="284"/>
      <c r="F386" s="284"/>
      <c r="G386" s="284"/>
      <c r="H386" s="284"/>
      <c r="I386" s="284"/>
      <c r="J386" s="284"/>
    </row>
    <row r="387" spans="1:10">
      <c r="A387" s="284"/>
      <c r="B387" s="284"/>
      <c r="C387" s="288"/>
      <c r="D387" s="284"/>
      <c r="E387" s="284"/>
      <c r="F387" s="284"/>
      <c r="G387" s="284"/>
      <c r="H387" s="284"/>
      <c r="I387" s="284"/>
      <c r="J387" s="284"/>
    </row>
    <row r="388" spans="1:10">
      <c r="A388" s="284"/>
      <c r="B388" s="284"/>
      <c r="C388" s="288"/>
      <c r="D388" s="284"/>
      <c r="E388" s="284"/>
      <c r="F388" s="284"/>
      <c r="G388" s="284"/>
      <c r="H388" s="284"/>
      <c r="I388" s="284"/>
      <c r="J388" s="284"/>
    </row>
    <row r="389" spans="1:10">
      <c r="A389" s="284"/>
      <c r="B389" s="284"/>
      <c r="C389" s="288"/>
      <c r="D389" s="284"/>
      <c r="E389" s="284"/>
      <c r="F389" s="284"/>
      <c r="G389" s="284"/>
      <c r="H389" s="284"/>
      <c r="I389" s="284"/>
      <c r="J389" s="284"/>
    </row>
    <row r="390" spans="1:10">
      <c r="A390" s="284"/>
      <c r="B390" s="284"/>
      <c r="C390" s="288"/>
      <c r="D390" s="284"/>
      <c r="E390" s="284"/>
      <c r="F390" s="284"/>
      <c r="G390" s="284"/>
      <c r="H390" s="284"/>
      <c r="I390" s="284"/>
      <c r="J390" s="284"/>
    </row>
    <row r="391" spans="1:10">
      <c r="A391" s="284"/>
      <c r="B391" s="284"/>
      <c r="C391" s="288"/>
      <c r="D391" s="284"/>
      <c r="E391" s="284"/>
      <c r="F391" s="284"/>
      <c r="G391" s="284"/>
      <c r="H391" s="284"/>
      <c r="I391" s="284"/>
      <c r="J391" s="284"/>
    </row>
    <row r="392" spans="1:10">
      <c r="A392" s="284"/>
      <c r="B392" s="284"/>
      <c r="C392" s="288"/>
      <c r="D392" s="284"/>
      <c r="E392" s="284"/>
      <c r="F392" s="284"/>
      <c r="G392" s="284"/>
      <c r="H392" s="284"/>
      <c r="I392" s="284"/>
      <c r="J392" s="284"/>
    </row>
    <row r="393" spans="1:10">
      <c r="A393" s="284"/>
      <c r="B393" s="284"/>
      <c r="C393" s="288"/>
      <c r="D393" s="284"/>
      <c r="E393" s="284"/>
      <c r="F393" s="284"/>
      <c r="G393" s="284"/>
      <c r="H393" s="284"/>
      <c r="I393" s="284"/>
      <c r="J393" s="284"/>
    </row>
    <row r="394" spans="1:10">
      <c r="A394" s="284"/>
      <c r="B394" s="284"/>
      <c r="C394" s="288"/>
      <c r="D394" s="284"/>
      <c r="E394" s="284"/>
      <c r="F394" s="284"/>
      <c r="G394" s="284"/>
      <c r="H394" s="284"/>
      <c r="I394" s="284"/>
      <c r="J394" s="284"/>
    </row>
    <row r="395" spans="1:10">
      <c r="A395" s="284"/>
      <c r="B395" s="284"/>
      <c r="C395" s="288"/>
      <c r="D395" s="284"/>
      <c r="E395" s="284"/>
      <c r="F395" s="284"/>
      <c r="G395" s="284"/>
      <c r="H395" s="284"/>
      <c r="I395" s="284"/>
      <c r="J395" s="284"/>
    </row>
    <row r="396" spans="1:10">
      <c r="A396" s="284"/>
      <c r="B396" s="284"/>
      <c r="C396" s="288"/>
      <c r="D396" s="284"/>
      <c r="E396" s="284"/>
      <c r="F396" s="284"/>
      <c r="G396" s="284"/>
      <c r="H396" s="284"/>
      <c r="I396" s="284"/>
      <c r="J396" s="284"/>
    </row>
    <row r="397" spans="1:10">
      <c r="A397" s="284"/>
      <c r="B397" s="284"/>
      <c r="C397" s="288"/>
      <c r="D397" s="284"/>
      <c r="E397" s="284"/>
      <c r="F397" s="284"/>
      <c r="G397" s="284"/>
      <c r="H397" s="284"/>
      <c r="I397" s="284"/>
      <c r="J397" s="284"/>
    </row>
    <row r="398" spans="1:10">
      <c r="A398" s="284"/>
      <c r="B398" s="284"/>
      <c r="C398" s="288"/>
      <c r="D398" s="284"/>
      <c r="E398" s="284"/>
      <c r="F398" s="284"/>
      <c r="G398" s="284"/>
      <c r="H398" s="284"/>
      <c r="I398" s="284"/>
      <c r="J398" s="284"/>
    </row>
    <row r="399" spans="1:10">
      <c r="A399" s="284"/>
      <c r="B399" s="284"/>
      <c r="C399" s="288"/>
      <c r="D399" s="284"/>
      <c r="E399" s="284"/>
      <c r="F399" s="284"/>
      <c r="G399" s="284"/>
      <c r="H399" s="284"/>
      <c r="I399" s="284"/>
      <c r="J399" s="284"/>
    </row>
    <row r="400" spans="1:10">
      <c r="A400" s="284"/>
      <c r="B400" s="284"/>
      <c r="C400" s="288"/>
      <c r="D400" s="284"/>
      <c r="E400" s="284"/>
      <c r="F400" s="284"/>
      <c r="G400" s="284"/>
      <c r="H400" s="284"/>
      <c r="I400" s="284"/>
      <c r="J400" s="284"/>
    </row>
    <row r="401" spans="1:10">
      <c r="A401" s="284"/>
      <c r="B401" s="284"/>
      <c r="C401" s="288"/>
      <c r="D401" s="284"/>
      <c r="E401" s="284"/>
      <c r="F401" s="284"/>
      <c r="G401" s="284"/>
      <c r="H401" s="284"/>
      <c r="I401" s="284"/>
      <c r="J401" s="284"/>
    </row>
    <row r="402" spans="1:10">
      <c r="A402" s="284"/>
      <c r="B402" s="284"/>
      <c r="C402" s="288"/>
      <c r="D402" s="284"/>
      <c r="E402" s="284"/>
      <c r="F402" s="284"/>
      <c r="G402" s="284"/>
      <c r="H402" s="284"/>
      <c r="I402" s="284"/>
      <c r="J402" s="284"/>
    </row>
    <row r="403" spans="1:10">
      <c r="A403" s="284"/>
      <c r="B403" s="284"/>
      <c r="C403" s="288"/>
      <c r="D403" s="284"/>
      <c r="E403" s="284"/>
      <c r="F403" s="284"/>
      <c r="G403" s="284"/>
      <c r="H403" s="284"/>
      <c r="I403" s="284"/>
      <c r="J403" s="284"/>
    </row>
    <row r="404" spans="1:10">
      <c r="A404" s="284"/>
      <c r="B404" s="284"/>
      <c r="C404" s="288"/>
      <c r="D404" s="284"/>
      <c r="E404" s="284"/>
      <c r="F404" s="284"/>
      <c r="G404" s="284"/>
      <c r="H404" s="284"/>
      <c r="I404" s="284"/>
      <c r="J404" s="284"/>
    </row>
    <row r="405" spans="1:10">
      <c r="A405" s="284"/>
      <c r="B405" s="284"/>
      <c r="C405" s="288"/>
      <c r="D405" s="284"/>
      <c r="E405" s="284"/>
      <c r="F405" s="284"/>
      <c r="G405" s="284"/>
      <c r="H405" s="284"/>
      <c r="I405" s="284"/>
      <c r="J405" s="284"/>
    </row>
    <row r="406" spans="1:10">
      <c r="A406" s="284"/>
      <c r="B406" s="284"/>
      <c r="C406" s="288"/>
      <c r="D406" s="284"/>
      <c r="E406" s="284"/>
      <c r="F406" s="284"/>
      <c r="G406" s="284"/>
      <c r="H406" s="284"/>
      <c r="I406" s="284"/>
      <c r="J406" s="284"/>
    </row>
    <row r="407" spans="1:10">
      <c r="A407" s="284"/>
      <c r="B407" s="284"/>
      <c r="C407" s="288"/>
      <c r="D407" s="284"/>
      <c r="E407" s="284"/>
      <c r="F407" s="284"/>
      <c r="G407" s="284"/>
      <c r="H407" s="284"/>
      <c r="I407" s="284"/>
      <c r="J407" s="284"/>
    </row>
    <row r="408" spans="1:10">
      <c r="A408" s="284"/>
      <c r="B408" s="284"/>
      <c r="C408" s="288"/>
      <c r="D408" s="284"/>
      <c r="E408" s="284"/>
      <c r="F408" s="284"/>
      <c r="G408" s="284"/>
      <c r="H408" s="284"/>
      <c r="I408" s="284"/>
      <c r="J408" s="284"/>
    </row>
    <row r="409" spans="1:10">
      <c r="A409" s="284"/>
      <c r="B409" s="284"/>
      <c r="C409" s="288"/>
      <c r="D409" s="284"/>
      <c r="E409" s="284"/>
      <c r="F409" s="284"/>
      <c r="G409" s="284"/>
      <c r="H409" s="284"/>
      <c r="I409" s="284"/>
      <c r="J409" s="284"/>
    </row>
    <row r="410" spans="1:10">
      <c r="A410" s="284"/>
      <c r="B410" s="284"/>
      <c r="C410" s="288"/>
      <c r="D410" s="284"/>
      <c r="E410" s="284"/>
      <c r="F410" s="284"/>
      <c r="G410" s="284"/>
      <c r="H410" s="284"/>
      <c r="I410" s="284"/>
      <c r="J410" s="284"/>
    </row>
    <row r="411" spans="1:10">
      <c r="A411" s="284"/>
      <c r="B411" s="284"/>
      <c r="C411" s="288"/>
      <c r="D411" s="284"/>
      <c r="E411" s="284"/>
      <c r="F411" s="284"/>
      <c r="G411" s="284"/>
      <c r="H411" s="284"/>
      <c r="I411" s="284"/>
      <c r="J411" s="284"/>
    </row>
    <row r="412" spans="1:10">
      <c r="A412" s="284"/>
      <c r="B412" s="284"/>
      <c r="C412" s="288"/>
      <c r="D412" s="284"/>
      <c r="E412" s="284"/>
      <c r="F412" s="284"/>
      <c r="G412" s="284"/>
      <c r="H412" s="284"/>
      <c r="I412" s="284"/>
      <c r="J412" s="284"/>
    </row>
    <row r="413" spans="1:10">
      <c r="A413" s="284"/>
      <c r="B413" s="284"/>
      <c r="C413" s="288"/>
      <c r="D413" s="284"/>
      <c r="E413" s="284"/>
      <c r="F413" s="284"/>
      <c r="G413" s="284"/>
      <c r="H413" s="284"/>
      <c r="I413" s="284"/>
      <c r="J413" s="284"/>
    </row>
    <row r="414" spans="1:10">
      <c r="A414" s="284"/>
      <c r="B414" s="284"/>
      <c r="C414" s="288"/>
      <c r="D414" s="284"/>
      <c r="E414" s="284"/>
      <c r="F414" s="284"/>
      <c r="G414" s="284"/>
      <c r="H414" s="284"/>
      <c r="I414" s="284"/>
      <c r="J414" s="284"/>
    </row>
    <row r="415" spans="1:10">
      <c r="A415" s="284"/>
      <c r="B415" s="284"/>
      <c r="C415" s="288"/>
      <c r="D415" s="284"/>
      <c r="E415" s="284"/>
      <c r="F415" s="284"/>
      <c r="G415" s="284"/>
      <c r="H415" s="284"/>
      <c r="I415" s="284"/>
      <c r="J415" s="284"/>
    </row>
    <row r="416" spans="1:10">
      <c r="A416" s="284"/>
      <c r="B416" s="284"/>
      <c r="C416" s="288"/>
      <c r="D416" s="284"/>
      <c r="E416" s="284"/>
      <c r="F416" s="284"/>
      <c r="G416" s="284"/>
      <c r="H416" s="284"/>
      <c r="I416" s="284"/>
      <c r="J416" s="284"/>
    </row>
    <row r="417" spans="1:10">
      <c r="A417" s="284"/>
      <c r="B417" s="284"/>
      <c r="C417" s="288"/>
      <c r="D417" s="284"/>
      <c r="E417" s="284"/>
      <c r="F417" s="284"/>
      <c r="G417" s="284"/>
      <c r="H417" s="284"/>
      <c r="I417" s="284"/>
      <c r="J417" s="284"/>
    </row>
    <row r="418" spans="1:10">
      <c r="A418" s="284"/>
      <c r="B418" s="284"/>
      <c r="C418" s="288"/>
      <c r="D418" s="284"/>
      <c r="E418" s="284"/>
      <c r="F418" s="284"/>
      <c r="G418" s="284"/>
      <c r="H418" s="284"/>
      <c r="I418" s="284"/>
      <c r="J418" s="284"/>
    </row>
    <row r="419" spans="1:10">
      <c r="A419" s="284"/>
      <c r="B419" s="284"/>
      <c r="C419" s="288"/>
      <c r="D419" s="284"/>
      <c r="E419" s="284"/>
      <c r="F419" s="284"/>
      <c r="G419" s="284"/>
      <c r="H419" s="284"/>
      <c r="I419" s="284"/>
      <c r="J419" s="284"/>
    </row>
    <row r="420" spans="1:10">
      <c r="A420" s="284"/>
      <c r="B420" s="284"/>
      <c r="C420" s="288"/>
      <c r="D420" s="284"/>
      <c r="E420" s="284"/>
      <c r="F420" s="284"/>
      <c r="G420" s="284"/>
      <c r="H420" s="284"/>
      <c r="I420" s="284"/>
      <c r="J420" s="284"/>
    </row>
    <row r="421" spans="1:10">
      <c r="A421" s="284"/>
      <c r="B421" s="284"/>
      <c r="C421" s="288"/>
      <c r="D421" s="284"/>
      <c r="E421" s="284"/>
      <c r="F421" s="284"/>
      <c r="G421" s="284"/>
      <c r="H421" s="284"/>
      <c r="I421" s="284"/>
      <c r="J421" s="284"/>
    </row>
    <row r="422" spans="1:10">
      <c r="A422" s="284"/>
      <c r="B422" s="284"/>
      <c r="C422" s="288"/>
      <c r="D422" s="284"/>
      <c r="E422" s="284"/>
      <c r="F422" s="284"/>
      <c r="G422" s="284"/>
      <c r="H422" s="284"/>
      <c r="I422" s="284"/>
      <c r="J422" s="284"/>
    </row>
    <row r="423" spans="1:10">
      <c r="A423" s="284"/>
      <c r="B423" s="284"/>
      <c r="C423" s="288"/>
      <c r="D423" s="284"/>
      <c r="E423" s="284"/>
      <c r="F423" s="284"/>
      <c r="G423" s="284"/>
      <c r="H423" s="284"/>
      <c r="I423" s="284"/>
      <c r="J423" s="284"/>
    </row>
    <row r="424" spans="1:10">
      <c r="A424" s="284"/>
      <c r="B424" s="284"/>
      <c r="C424" s="288"/>
      <c r="D424" s="284"/>
      <c r="E424" s="284"/>
      <c r="F424" s="284"/>
      <c r="G424" s="284"/>
      <c r="H424" s="284"/>
      <c r="I424" s="284"/>
      <c r="J424" s="284"/>
    </row>
    <row r="425" spans="1:10">
      <c r="A425" s="284"/>
      <c r="B425" s="284"/>
      <c r="C425" s="288"/>
      <c r="D425" s="284"/>
      <c r="E425" s="284"/>
      <c r="F425" s="284"/>
      <c r="G425" s="284"/>
      <c r="H425" s="284"/>
      <c r="I425" s="284"/>
      <c r="J425" s="284"/>
    </row>
    <row r="426" spans="1:10">
      <c r="A426" s="284"/>
      <c r="B426" s="284"/>
      <c r="C426" s="288"/>
      <c r="D426" s="284"/>
      <c r="E426" s="284"/>
      <c r="F426" s="284"/>
      <c r="G426" s="284"/>
      <c r="H426" s="284"/>
      <c r="I426" s="284"/>
      <c r="J426" s="284"/>
    </row>
  </sheetData>
  <mergeCells count="477">
    <mergeCell ref="A185:A190"/>
    <mergeCell ref="B185:B187"/>
    <mergeCell ref="D185:D187"/>
    <mergeCell ref="E185:E187"/>
    <mergeCell ref="F185:F187"/>
    <mergeCell ref="G185:G187"/>
    <mergeCell ref="H185:H187"/>
    <mergeCell ref="I185:I187"/>
    <mergeCell ref="J185:J187"/>
    <mergeCell ref="B188:B190"/>
    <mergeCell ref="D188:D190"/>
    <mergeCell ref="E188:E190"/>
    <mergeCell ref="F188:F190"/>
    <mergeCell ref="G188:G190"/>
    <mergeCell ref="H188:H190"/>
    <mergeCell ref="I188:I190"/>
    <mergeCell ref="J188:J190"/>
    <mergeCell ref="A179:A184"/>
    <mergeCell ref="B179:B181"/>
    <mergeCell ref="D179:D181"/>
    <mergeCell ref="E179:E181"/>
    <mergeCell ref="F179:F181"/>
    <mergeCell ref="G179:G181"/>
    <mergeCell ref="H179:H181"/>
    <mergeCell ref="I179:I181"/>
    <mergeCell ref="J179:J181"/>
    <mergeCell ref="B182:B184"/>
    <mergeCell ref="D182:D184"/>
    <mergeCell ref="E182:E184"/>
    <mergeCell ref="F182:F184"/>
    <mergeCell ref="G182:G184"/>
    <mergeCell ref="H182:H184"/>
    <mergeCell ref="I182:I184"/>
    <mergeCell ref="J182:J184"/>
    <mergeCell ref="J161:J163"/>
    <mergeCell ref="B164:B166"/>
    <mergeCell ref="D164:D166"/>
    <mergeCell ref="E164:E166"/>
    <mergeCell ref="F164:F166"/>
    <mergeCell ref="G164:G166"/>
    <mergeCell ref="H164:H166"/>
    <mergeCell ref="I164:I166"/>
    <mergeCell ref="J164:J166"/>
    <mergeCell ref="B161:B163"/>
    <mergeCell ref="D161:D163"/>
    <mergeCell ref="E161:E163"/>
    <mergeCell ref="F161:F163"/>
    <mergeCell ref="J155:J157"/>
    <mergeCell ref="B158:B160"/>
    <mergeCell ref="D158:D160"/>
    <mergeCell ref="E158:E160"/>
    <mergeCell ref="F158:F160"/>
    <mergeCell ref="G158:G160"/>
    <mergeCell ref="H158:H160"/>
    <mergeCell ref="I158:I160"/>
    <mergeCell ref="J158:J160"/>
    <mergeCell ref="B155:B157"/>
    <mergeCell ref="D155:D157"/>
    <mergeCell ref="E155:E157"/>
    <mergeCell ref="F155:F157"/>
    <mergeCell ref="J146:J148"/>
    <mergeCell ref="J149:J151"/>
    <mergeCell ref="B152:B154"/>
    <mergeCell ref="D152:D154"/>
    <mergeCell ref="E152:E154"/>
    <mergeCell ref="F152:F154"/>
    <mergeCell ref="G152:G154"/>
    <mergeCell ref="H152:H154"/>
    <mergeCell ref="I152:I154"/>
    <mergeCell ref="J152:J154"/>
    <mergeCell ref="B149:B151"/>
    <mergeCell ref="D149:D151"/>
    <mergeCell ref="E149:E151"/>
    <mergeCell ref="F149:F151"/>
    <mergeCell ref="G149:G151"/>
    <mergeCell ref="H149:H151"/>
    <mergeCell ref="I149:I151"/>
    <mergeCell ref="J140:J142"/>
    <mergeCell ref="B143:B145"/>
    <mergeCell ref="D143:D145"/>
    <mergeCell ref="E143:E145"/>
    <mergeCell ref="F143:F145"/>
    <mergeCell ref="G143:G145"/>
    <mergeCell ref="H143:H145"/>
    <mergeCell ref="I143:I145"/>
    <mergeCell ref="J143:J145"/>
    <mergeCell ref="A89:A124"/>
    <mergeCell ref="A125:A178"/>
    <mergeCell ref="B140:B142"/>
    <mergeCell ref="D140:D142"/>
    <mergeCell ref="E140:E142"/>
    <mergeCell ref="F140:F142"/>
    <mergeCell ref="G140:G142"/>
    <mergeCell ref="H140:H142"/>
    <mergeCell ref="I140:I142"/>
    <mergeCell ref="B146:B148"/>
    <mergeCell ref="D146:D148"/>
    <mergeCell ref="E146:E148"/>
    <mergeCell ref="F146:F148"/>
    <mergeCell ref="G146:G148"/>
    <mergeCell ref="H146:H148"/>
    <mergeCell ref="I146:I148"/>
    <mergeCell ref="G155:G157"/>
    <mergeCell ref="H155:H157"/>
    <mergeCell ref="I155:I157"/>
    <mergeCell ref="G161:G163"/>
    <mergeCell ref="H161:H163"/>
    <mergeCell ref="I161:I163"/>
    <mergeCell ref="B170:B172"/>
    <mergeCell ref="D170:D172"/>
    <mergeCell ref="A65:A67"/>
    <mergeCell ref="C65:C67"/>
    <mergeCell ref="D65:G66"/>
    <mergeCell ref="A68:A70"/>
    <mergeCell ref="A71:A73"/>
    <mergeCell ref="B65:B67"/>
    <mergeCell ref="H65:H67"/>
    <mergeCell ref="I65:I67"/>
    <mergeCell ref="J65:J67"/>
    <mergeCell ref="H68:H70"/>
    <mergeCell ref="I68:I70"/>
    <mergeCell ref="J68:J70"/>
    <mergeCell ref="B71:B73"/>
    <mergeCell ref="D71:D73"/>
    <mergeCell ref="E71:E73"/>
    <mergeCell ref="F71:F73"/>
    <mergeCell ref="G71:G73"/>
    <mergeCell ref="H71:H73"/>
    <mergeCell ref="I71:I73"/>
    <mergeCell ref="J71:J73"/>
    <mergeCell ref="F49:F51"/>
    <mergeCell ref="G49:G51"/>
    <mergeCell ref="H49:H51"/>
    <mergeCell ref="I49:I51"/>
    <mergeCell ref="J49:J51"/>
    <mergeCell ref="A60:J60"/>
    <mergeCell ref="A61:J61"/>
    <mergeCell ref="A62:J62"/>
    <mergeCell ref="A64:J64"/>
    <mergeCell ref="B52:B54"/>
    <mergeCell ref="D52:D54"/>
    <mergeCell ref="E52:E54"/>
    <mergeCell ref="F52:F54"/>
    <mergeCell ref="G52:G54"/>
    <mergeCell ref="H52:H54"/>
    <mergeCell ref="I52:I54"/>
    <mergeCell ref="J52:J54"/>
    <mergeCell ref="A55:A57"/>
    <mergeCell ref="B55:B57"/>
    <mergeCell ref="D55:D57"/>
    <mergeCell ref="E55:E57"/>
    <mergeCell ref="F55:F57"/>
    <mergeCell ref="G55:G57"/>
    <mergeCell ref="H55:H57"/>
    <mergeCell ref="G40:G42"/>
    <mergeCell ref="H40:H42"/>
    <mergeCell ref="I40:I42"/>
    <mergeCell ref="J40:J42"/>
    <mergeCell ref="A43:A54"/>
    <mergeCell ref="B43:B45"/>
    <mergeCell ref="D43:D45"/>
    <mergeCell ref="E43:E45"/>
    <mergeCell ref="F43:F45"/>
    <mergeCell ref="G43:G45"/>
    <mergeCell ref="H43:H45"/>
    <mergeCell ref="I43:I45"/>
    <mergeCell ref="J43:J45"/>
    <mergeCell ref="B46:B48"/>
    <mergeCell ref="D46:D48"/>
    <mergeCell ref="E46:E48"/>
    <mergeCell ref="F46:F48"/>
    <mergeCell ref="G46:G48"/>
    <mergeCell ref="H46:H48"/>
    <mergeCell ref="I46:I48"/>
    <mergeCell ref="J46:J48"/>
    <mergeCell ref="B49:B51"/>
    <mergeCell ref="D49:D51"/>
    <mergeCell ref="E49:E51"/>
    <mergeCell ref="J34:J36"/>
    <mergeCell ref="B37:B39"/>
    <mergeCell ref="D37:D39"/>
    <mergeCell ref="E37:E39"/>
    <mergeCell ref="F37:F39"/>
    <mergeCell ref="G37:G39"/>
    <mergeCell ref="H37:H39"/>
    <mergeCell ref="I37:I39"/>
    <mergeCell ref="J37:J39"/>
    <mergeCell ref="H34:H36"/>
    <mergeCell ref="I34:I36"/>
    <mergeCell ref="H16:H18"/>
    <mergeCell ref="I16:I18"/>
    <mergeCell ref="J16:J18"/>
    <mergeCell ref="B19:B21"/>
    <mergeCell ref="D19:D21"/>
    <mergeCell ref="E19:E21"/>
    <mergeCell ref="F19:F21"/>
    <mergeCell ref="G19:G21"/>
    <mergeCell ref="H19:H21"/>
    <mergeCell ref="I19:I21"/>
    <mergeCell ref="J19:J21"/>
    <mergeCell ref="H10:H12"/>
    <mergeCell ref="I10:I12"/>
    <mergeCell ref="J10:J12"/>
    <mergeCell ref="B13:B15"/>
    <mergeCell ref="D13:D15"/>
    <mergeCell ref="E13:E15"/>
    <mergeCell ref="F13:F15"/>
    <mergeCell ref="G13:G15"/>
    <mergeCell ref="H13:H15"/>
    <mergeCell ref="I13:I15"/>
    <mergeCell ref="J13:J15"/>
    <mergeCell ref="B137:B139"/>
    <mergeCell ref="D137:D139"/>
    <mergeCell ref="E137:E139"/>
    <mergeCell ref="F137:F139"/>
    <mergeCell ref="G137:G139"/>
    <mergeCell ref="H137:H139"/>
    <mergeCell ref="I137:I139"/>
    <mergeCell ref="B113:B115"/>
    <mergeCell ref="D113:D115"/>
    <mergeCell ref="E113:E115"/>
    <mergeCell ref="F113:F115"/>
    <mergeCell ref="G113:G115"/>
    <mergeCell ref="H113:H115"/>
    <mergeCell ref="I113:I115"/>
    <mergeCell ref="F116:F118"/>
    <mergeCell ref="G116:G118"/>
    <mergeCell ref="H116:H118"/>
    <mergeCell ref="I116:I118"/>
    <mergeCell ref="B122:B124"/>
    <mergeCell ref="D122:D124"/>
    <mergeCell ref="E122:E124"/>
    <mergeCell ref="F122:F124"/>
    <mergeCell ref="G122:G124"/>
    <mergeCell ref="H122:H124"/>
    <mergeCell ref="A2:J2"/>
    <mergeCell ref="A3:J3"/>
    <mergeCell ref="A4:J4"/>
    <mergeCell ref="D1:J1"/>
    <mergeCell ref="A6:J6"/>
    <mergeCell ref="A7:A9"/>
    <mergeCell ref="B7:B9"/>
    <mergeCell ref="C7:C9"/>
    <mergeCell ref="D7:G8"/>
    <mergeCell ref="H7:H9"/>
    <mergeCell ref="I7:I9"/>
    <mergeCell ref="J7:J9"/>
    <mergeCell ref="A10:A21"/>
    <mergeCell ref="B10:B12"/>
    <mergeCell ref="D10:D12"/>
    <mergeCell ref="E10:E12"/>
    <mergeCell ref="F10:F12"/>
    <mergeCell ref="G10:G12"/>
    <mergeCell ref="E22:E24"/>
    <mergeCell ref="F22:F24"/>
    <mergeCell ref="G22:G24"/>
    <mergeCell ref="A22:A42"/>
    <mergeCell ref="B34:B36"/>
    <mergeCell ref="D34:D36"/>
    <mergeCell ref="E34:E36"/>
    <mergeCell ref="F34:F36"/>
    <mergeCell ref="G34:G36"/>
    <mergeCell ref="B16:B18"/>
    <mergeCell ref="D16:D18"/>
    <mergeCell ref="E16:E18"/>
    <mergeCell ref="F16:F18"/>
    <mergeCell ref="G16:G18"/>
    <mergeCell ref="B40:B42"/>
    <mergeCell ref="D40:D42"/>
    <mergeCell ref="E40:E42"/>
    <mergeCell ref="F40:F42"/>
    <mergeCell ref="H22:H24"/>
    <mergeCell ref="I22:I24"/>
    <mergeCell ref="J22:J24"/>
    <mergeCell ref="B22:B24"/>
    <mergeCell ref="D22:D24"/>
    <mergeCell ref="B25:B27"/>
    <mergeCell ref="D25:D27"/>
    <mergeCell ref="E25:E27"/>
    <mergeCell ref="F25:F27"/>
    <mergeCell ref="G25:G27"/>
    <mergeCell ref="H25:H27"/>
    <mergeCell ref="I25:I27"/>
    <mergeCell ref="J25:J27"/>
    <mergeCell ref="B28:B30"/>
    <mergeCell ref="D28:D30"/>
    <mergeCell ref="E28:E30"/>
    <mergeCell ref="F28:F30"/>
    <mergeCell ref="G28:G30"/>
    <mergeCell ref="H28:H30"/>
    <mergeCell ref="I28:I30"/>
    <mergeCell ref="J28:J30"/>
    <mergeCell ref="B31:B33"/>
    <mergeCell ref="D31:D33"/>
    <mergeCell ref="E31:E33"/>
    <mergeCell ref="F31:F33"/>
    <mergeCell ref="G31:G33"/>
    <mergeCell ref="H31:H33"/>
    <mergeCell ref="I31:I33"/>
    <mergeCell ref="J31:J33"/>
    <mergeCell ref="I55:I57"/>
    <mergeCell ref="J55:J57"/>
    <mergeCell ref="B68:B70"/>
    <mergeCell ref="D68:D70"/>
    <mergeCell ref="E68:E70"/>
    <mergeCell ref="F68:F70"/>
    <mergeCell ref="G68:G70"/>
    <mergeCell ref="D77:D79"/>
    <mergeCell ref="E77:E79"/>
    <mergeCell ref="F77:F79"/>
    <mergeCell ref="G77:G79"/>
    <mergeCell ref="H77:H79"/>
    <mergeCell ref="I77:I79"/>
    <mergeCell ref="J77:J79"/>
    <mergeCell ref="B74:B76"/>
    <mergeCell ref="D74:D76"/>
    <mergeCell ref="E74:E76"/>
    <mergeCell ref="F74:F76"/>
    <mergeCell ref="G74:G76"/>
    <mergeCell ref="A86:A88"/>
    <mergeCell ref="H74:H76"/>
    <mergeCell ref="I74:I76"/>
    <mergeCell ref="J74:J76"/>
    <mergeCell ref="B77:B79"/>
    <mergeCell ref="H86:H88"/>
    <mergeCell ref="I86:I88"/>
    <mergeCell ref="J86:J88"/>
    <mergeCell ref="A74:A79"/>
    <mergeCell ref="A81:J81"/>
    <mergeCell ref="A82:J82"/>
    <mergeCell ref="A83:J83"/>
    <mergeCell ref="A85:J85"/>
    <mergeCell ref="C86:C88"/>
    <mergeCell ref="D86:G87"/>
    <mergeCell ref="B89:B91"/>
    <mergeCell ref="D89:D91"/>
    <mergeCell ref="E89:E91"/>
    <mergeCell ref="F89:F91"/>
    <mergeCell ref="G89:G91"/>
    <mergeCell ref="H89:H91"/>
    <mergeCell ref="I89:I91"/>
    <mergeCell ref="J89:J91"/>
    <mergeCell ref="B86:B88"/>
    <mergeCell ref="G92:G94"/>
    <mergeCell ref="H92:H94"/>
    <mergeCell ref="I92:I94"/>
    <mergeCell ref="J92:J94"/>
    <mergeCell ref="B95:B97"/>
    <mergeCell ref="D95:D97"/>
    <mergeCell ref="E95:E97"/>
    <mergeCell ref="F95:F97"/>
    <mergeCell ref="G95:G97"/>
    <mergeCell ref="H95:H97"/>
    <mergeCell ref="I95:I97"/>
    <mergeCell ref="J95:J97"/>
    <mergeCell ref="B92:B94"/>
    <mergeCell ref="D92:D94"/>
    <mergeCell ref="E92:E94"/>
    <mergeCell ref="F92:F94"/>
    <mergeCell ref="B110:B112"/>
    <mergeCell ref="D110:D112"/>
    <mergeCell ref="E110:E112"/>
    <mergeCell ref="G98:G100"/>
    <mergeCell ref="H98:H100"/>
    <mergeCell ref="I98:I100"/>
    <mergeCell ref="J98:J100"/>
    <mergeCell ref="B101:B103"/>
    <mergeCell ref="D101:D103"/>
    <mergeCell ref="E101:E103"/>
    <mergeCell ref="F101:F103"/>
    <mergeCell ref="G101:G103"/>
    <mergeCell ref="H101:H103"/>
    <mergeCell ref="I101:I103"/>
    <mergeCell ref="J101:J103"/>
    <mergeCell ref="B98:B100"/>
    <mergeCell ref="D98:D100"/>
    <mergeCell ref="E98:E100"/>
    <mergeCell ref="F98:F100"/>
    <mergeCell ref="G104:G106"/>
    <mergeCell ref="H104:H106"/>
    <mergeCell ref="I104:I106"/>
    <mergeCell ref="J104:J106"/>
    <mergeCell ref="B107:B109"/>
    <mergeCell ref="D107:D109"/>
    <mergeCell ref="E107:E109"/>
    <mergeCell ref="F107:F109"/>
    <mergeCell ref="G107:G109"/>
    <mergeCell ref="H107:H109"/>
    <mergeCell ref="I107:I109"/>
    <mergeCell ref="J107:J109"/>
    <mergeCell ref="B104:B106"/>
    <mergeCell ref="D104:D106"/>
    <mergeCell ref="E104:E106"/>
    <mergeCell ref="F104:F106"/>
    <mergeCell ref="J116:J118"/>
    <mergeCell ref="G110:G112"/>
    <mergeCell ref="H110:H112"/>
    <mergeCell ref="I110:I112"/>
    <mergeCell ref="J110:J112"/>
    <mergeCell ref="F110:F112"/>
    <mergeCell ref="H119:H121"/>
    <mergeCell ref="I119:I121"/>
    <mergeCell ref="J119:J121"/>
    <mergeCell ref="J113:J115"/>
    <mergeCell ref="F119:F121"/>
    <mergeCell ref="G119:G121"/>
    <mergeCell ref="G131:G133"/>
    <mergeCell ref="H125:H127"/>
    <mergeCell ref="I125:I127"/>
    <mergeCell ref="J125:J127"/>
    <mergeCell ref="B128:B130"/>
    <mergeCell ref="D128:D130"/>
    <mergeCell ref="E128:E130"/>
    <mergeCell ref="F128:F130"/>
    <mergeCell ref="G128:G130"/>
    <mergeCell ref="H128:H130"/>
    <mergeCell ref="I128:I130"/>
    <mergeCell ref="J128:J130"/>
    <mergeCell ref="B125:B127"/>
    <mergeCell ref="D125:D127"/>
    <mergeCell ref="E125:E127"/>
    <mergeCell ref="F125:F127"/>
    <mergeCell ref="G125:G127"/>
    <mergeCell ref="B116:B118"/>
    <mergeCell ref="D116:D118"/>
    <mergeCell ref="E116:E118"/>
    <mergeCell ref="J137:J139"/>
    <mergeCell ref="H131:H133"/>
    <mergeCell ref="I131:I133"/>
    <mergeCell ref="J131:J133"/>
    <mergeCell ref="B134:B136"/>
    <mergeCell ref="D134:D136"/>
    <mergeCell ref="E134:E136"/>
    <mergeCell ref="F134:F136"/>
    <mergeCell ref="G134:G136"/>
    <mergeCell ref="H134:H136"/>
    <mergeCell ref="I134:I136"/>
    <mergeCell ref="J134:J136"/>
    <mergeCell ref="B131:B133"/>
    <mergeCell ref="D131:D133"/>
    <mergeCell ref="E131:E133"/>
    <mergeCell ref="F131:F133"/>
    <mergeCell ref="I122:I124"/>
    <mergeCell ref="J122:J124"/>
    <mergeCell ref="B119:B121"/>
    <mergeCell ref="D119:D121"/>
    <mergeCell ref="E119:E121"/>
    <mergeCell ref="B167:B169"/>
    <mergeCell ref="D167:D169"/>
    <mergeCell ref="E167:E169"/>
    <mergeCell ref="F167:F169"/>
    <mergeCell ref="G167:G169"/>
    <mergeCell ref="H167:H169"/>
    <mergeCell ref="I167:I169"/>
    <mergeCell ref="J167:J169"/>
    <mergeCell ref="E170:E172"/>
    <mergeCell ref="F170:F172"/>
    <mergeCell ref="G170:G172"/>
    <mergeCell ref="H170:H172"/>
    <mergeCell ref="I170:I172"/>
    <mergeCell ref="J170:J172"/>
    <mergeCell ref="B173:B175"/>
    <mergeCell ref="D173:D175"/>
    <mergeCell ref="E173:E175"/>
    <mergeCell ref="F173:F175"/>
    <mergeCell ref="G173:G175"/>
    <mergeCell ref="H173:H175"/>
    <mergeCell ref="I173:I175"/>
    <mergeCell ref="J173:J175"/>
    <mergeCell ref="F176:F178"/>
    <mergeCell ref="G176:G178"/>
    <mergeCell ref="H176:H178"/>
    <mergeCell ref="I176:I178"/>
    <mergeCell ref="J176:J178"/>
    <mergeCell ref="B176:B178"/>
    <mergeCell ref="D176:D178"/>
    <mergeCell ref="E176:E178"/>
  </mergeCells>
  <hyperlinks>
    <hyperlink ref="C204" r:id="rId1" display="https://elibrary.ru/contents.asp?issueid=2184950&amp;selid=32282009"/>
    <hyperlink ref="C165" r:id="rId2" display="https://elibrary.ru/contents.asp?issueid=2184950&amp;selid=32282009"/>
  </hyperlinks>
  <pageMargins left="0.7" right="0.7" top="0.75" bottom="0.75" header="0.3" footer="0.3"/>
  <pageSetup paperSize="9" orientation="landscape" r:id="rId3"/>
  <drawing r:id="rId4"/>
</worksheet>
</file>

<file path=xl/worksheets/sheet27.xml><?xml version="1.0" encoding="utf-8"?>
<worksheet xmlns="http://schemas.openxmlformats.org/spreadsheetml/2006/main" xmlns:r="http://schemas.openxmlformats.org/officeDocument/2006/relationships">
  <sheetPr>
    <tabColor theme="5" tint="0.59999389629810485"/>
  </sheetPr>
  <dimension ref="A1:I11"/>
  <sheetViews>
    <sheetView topLeftCell="A4" zoomScale="85" zoomScaleNormal="85" workbookViewId="0">
      <selection activeCell="B13" sqref="B13"/>
    </sheetView>
  </sheetViews>
  <sheetFormatPr defaultRowHeight="15"/>
  <cols>
    <col min="1" max="1" width="33.7109375" customWidth="1"/>
    <col min="2" max="2" width="36.42578125" customWidth="1"/>
    <col min="3" max="3" width="13.7109375" customWidth="1"/>
    <col min="4" max="4" width="12.85546875" customWidth="1"/>
    <col min="5" max="5" width="15.140625" customWidth="1"/>
    <col min="6" max="6" width="23" customWidth="1"/>
    <col min="7" max="7" width="22.28515625" customWidth="1"/>
  </cols>
  <sheetData>
    <row r="1" spans="1:9">
      <c r="A1" s="290"/>
      <c r="B1" s="290"/>
      <c r="C1" s="441" t="s">
        <v>77</v>
      </c>
      <c r="D1" s="440"/>
      <c r="E1" s="440"/>
      <c r="F1" s="440"/>
      <c r="G1" s="440"/>
      <c r="H1" s="270"/>
      <c r="I1" s="270"/>
    </row>
    <row r="2" spans="1:9">
      <c r="A2" s="399" t="s">
        <v>181</v>
      </c>
      <c r="B2" s="400"/>
      <c r="C2" s="400"/>
      <c r="D2" s="400"/>
      <c r="E2" s="400"/>
      <c r="F2" s="400"/>
      <c r="G2" s="400"/>
      <c r="H2" s="264"/>
      <c r="I2" s="264"/>
    </row>
    <row r="3" spans="1:9" ht="14.45" customHeight="1">
      <c r="A3" s="373" t="s">
        <v>1446</v>
      </c>
      <c r="B3" s="373"/>
      <c r="C3" s="373"/>
      <c r="D3" s="373"/>
      <c r="E3" s="373"/>
      <c r="F3" s="373"/>
      <c r="G3" s="373"/>
      <c r="H3" s="188"/>
      <c r="I3" s="188"/>
    </row>
    <row r="4" spans="1:9">
      <c r="A4" s="467" t="s">
        <v>1</v>
      </c>
      <c r="B4" s="557"/>
      <c r="C4" s="557"/>
      <c r="D4" s="557"/>
      <c r="E4" s="557"/>
      <c r="F4" s="557"/>
      <c r="G4" s="557"/>
      <c r="H4" s="279"/>
      <c r="I4" s="279"/>
    </row>
    <row r="5" spans="1:9">
      <c r="A5" s="468" t="s">
        <v>1447</v>
      </c>
      <c r="B5" s="407"/>
      <c r="C5" s="407"/>
      <c r="D5" s="407"/>
      <c r="E5" s="407"/>
      <c r="F5" s="407"/>
      <c r="G5" s="407"/>
      <c r="H5" s="293"/>
      <c r="I5" s="259"/>
    </row>
    <row r="6" spans="1:9" ht="229.5">
      <c r="A6" s="33" t="s">
        <v>239</v>
      </c>
      <c r="B6" s="33" t="s">
        <v>236</v>
      </c>
      <c r="C6" s="34" t="s">
        <v>237</v>
      </c>
      <c r="D6" s="33" t="s">
        <v>238</v>
      </c>
      <c r="E6" s="33" t="s">
        <v>240</v>
      </c>
      <c r="F6" s="33" t="s">
        <v>241</v>
      </c>
      <c r="G6" s="33" t="s">
        <v>119</v>
      </c>
    </row>
    <row r="7" spans="1:9" ht="63.75">
      <c r="A7" s="131" t="s">
        <v>1113</v>
      </c>
      <c r="B7" s="131" t="s">
        <v>1114</v>
      </c>
      <c r="C7" s="312">
        <v>700</v>
      </c>
      <c r="D7" s="131">
        <v>1</v>
      </c>
      <c r="E7" s="131">
        <v>1</v>
      </c>
      <c r="F7" s="131">
        <v>6</v>
      </c>
      <c r="G7" s="131" t="s">
        <v>1115</v>
      </c>
    </row>
    <row r="8" spans="1:9" ht="38.25">
      <c r="A8" s="131" t="s">
        <v>1448</v>
      </c>
      <c r="B8" s="131" t="s">
        <v>1449</v>
      </c>
      <c r="C8" s="312">
        <v>700</v>
      </c>
      <c r="D8" s="312">
        <v>1</v>
      </c>
      <c r="E8" s="312">
        <v>1</v>
      </c>
      <c r="F8" s="131">
        <v>6</v>
      </c>
      <c r="G8" s="131" t="s">
        <v>1450</v>
      </c>
    </row>
    <row r="9" spans="1:9" ht="102">
      <c r="A9" s="131" t="s">
        <v>1451</v>
      </c>
      <c r="B9" s="131" t="s">
        <v>1452</v>
      </c>
      <c r="C9" s="312">
        <v>700</v>
      </c>
      <c r="D9" s="312">
        <v>3</v>
      </c>
      <c r="E9" s="312">
        <v>2</v>
      </c>
      <c r="F9" s="131" t="s">
        <v>1116</v>
      </c>
      <c r="G9" s="131" t="s">
        <v>1453</v>
      </c>
    </row>
    <row r="11" spans="1:9" ht="15.75">
      <c r="A11" s="337" t="s">
        <v>1527</v>
      </c>
      <c r="B11" s="337"/>
      <c r="C11" s="337"/>
      <c r="D11" s="338"/>
      <c r="E11" s="338" t="s">
        <v>1528</v>
      </c>
    </row>
  </sheetData>
  <mergeCells count="5">
    <mergeCell ref="C1:G1"/>
    <mergeCell ref="A2:G2"/>
    <mergeCell ref="A4:G4"/>
    <mergeCell ref="A5:G5"/>
    <mergeCell ref="A3:G3"/>
  </mergeCells>
  <hyperlinks>
    <hyperlink ref="B10" r:id="rId1" display="https://kias.rfbr.ru/index.php"/>
  </hyperlinks>
  <pageMargins left="0.70866141732283472" right="0.31496062992125984" top="0.55118110236220474" bottom="0.55118110236220474" header="0.31496062992125984" footer="0.31496062992125984"/>
  <pageSetup paperSize="9" orientation="landscape" r:id="rId2"/>
  <drawing r:id="rId3"/>
</worksheet>
</file>

<file path=xl/worksheets/sheet28.xml><?xml version="1.0" encoding="utf-8"?>
<worksheet xmlns="http://schemas.openxmlformats.org/spreadsheetml/2006/main" xmlns:r="http://schemas.openxmlformats.org/officeDocument/2006/relationships">
  <sheetPr>
    <tabColor theme="5" tint="0.59999389629810485"/>
  </sheetPr>
  <dimension ref="A1:J60"/>
  <sheetViews>
    <sheetView topLeftCell="A37" workbookViewId="0">
      <selection activeCell="B51" sqref="B51"/>
    </sheetView>
  </sheetViews>
  <sheetFormatPr defaultRowHeight="15"/>
  <cols>
    <col min="1" max="1" width="38.5703125" customWidth="1"/>
    <col min="2" max="2" width="20.140625" customWidth="1"/>
    <col min="4" max="4" width="18.5703125" customWidth="1"/>
    <col min="5" max="5" width="20.140625" customWidth="1"/>
    <col min="6" max="6" width="21.7109375" customWidth="1"/>
  </cols>
  <sheetData>
    <row r="1" spans="1:10">
      <c r="A1" s="290"/>
      <c r="B1" s="290"/>
      <c r="C1" s="290"/>
      <c r="D1" s="441" t="s">
        <v>78</v>
      </c>
      <c r="E1" s="440"/>
      <c r="F1" s="440"/>
      <c r="G1" s="271"/>
      <c r="H1" s="271"/>
      <c r="I1" s="270"/>
      <c r="J1" s="270"/>
    </row>
    <row r="2" spans="1:10">
      <c r="A2" s="399" t="s">
        <v>177</v>
      </c>
      <c r="B2" s="400"/>
      <c r="C2" s="400"/>
      <c r="D2" s="400"/>
      <c r="E2" s="400"/>
      <c r="F2" s="400"/>
      <c r="G2" s="265"/>
      <c r="H2" s="265"/>
      <c r="I2" s="264"/>
      <c r="J2" s="264"/>
    </row>
    <row r="3" spans="1:10">
      <c r="A3" s="373" t="s">
        <v>1343</v>
      </c>
      <c r="B3" s="407"/>
      <c r="C3" s="407"/>
      <c r="D3" s="407"/>
      <c r="E3" s="407"/>
      <c r="F3" s="407"/>
      <c r="G3" s="258"/>
      <c r="H3" s="258"/>
      <c r="I3" s="258"/>
      <c r="J3" s="258"/>
    </row>
    <row r="4" spans="1:10">
      <c r="A4" s="468" t="s">
        <v>1463</v>
      </c>
      <c r="B4" s="558"/>
      <c r="C4" s="558"/>
      <c r="D4" s="558"/>
      <c r="E4" s="558"/>
      <c r="F4" s="558"/>
      <c r="G4" s="294"/>
      <c r="H4" s="294"/>
      <c r="I4" s="280"/>
      <c r="J4" s="280"/>
    </row>
    <row r="5" spans="1:10">
      <c r="A5" s="280"/>
      <c r="B5" s="293"/>
      <c r="C5" s="292"/>
      <c r="D5" s="292"/>
      <c r="E5" s="292"/>
      <c r="F5" s="292"/>
      <c r="G5" s="292"/>
      <c r="H5" s="292"/>
      <c r="I5" s="293"/>
      <c r="J5" s="259"/>
    </row>
    <row r="6" spans="1:10">
      <c r="A6" s="468" t="s">
        <v>1464</v>
      </c>
      <c r="B6" s="407"/>
      <c r="C6" s="407"/>
      <c r="D6" s="407"/>
      <c r="E6" s="407"/>
      <c r="F6" s="407"/>
      <c r="G6" s="268"/>
      <c r="H6" s="268"/>
      <c r="I6" s="293"/>
      <c r="J6" s="259"/>
    </row>
    <row r="8" spans="1:10" ht="120.75" customHeight="1">
      <c r="A8" s="189" t="s">
        <v>1117</v>
      </c>
      <c r="B8" s="189" t="s">
        <v>124</v>
      </c>
      <c r="C8" s="38" t="s">
        <v>106</v>
      </c>
      <c r="D8" s="189" t="s">
        <v>121</v>
      </c>
      <c r="E8" s="189" t="s">
        <v>122</v>
      </c>
      <c r="F8" s="189" t="s">
        <v>123</v>
      </c>
    </row>
    <row r="9" spans="1:10" ht="62.25" customHeight="1">
      <c r="A9" s="38" t="s">
        <v>1118</v>
      </c>
      <c r="B9" s="318" t="s">
        <v>1465</v>
      </c>
      <c r="C9" s="318">
        <v>1</v>
      </c>
      <c r="D9" s="318" t="s">
        <v>1466</v>
      </c>
      <c r="E9" s="318">
        <v>1</v>
      </c>
      <c r="F9" s="318">
        <v>3</v>
      </c>
    </row>
    <row r="10" spans="1:10" ht="45">
      <c r="A10" s="38" t="s">
        <v>1118</v>
      </c>
      <c r="B10" s="318" t="s">
        <v>1467</v>
      </c>
      <c r="C10" s="318">
        <v>2</v>
      </c>
      <c r="D10" s="318" t="s">
        <v>873</v>
      </c>
      <c r="E10" s="318">
        <v>1</v>
      </c>
      <c r="F10" s="318">
        <v>3</v>
      </c>
    </row>
    <row r="11" spans="1:10" ht="101.25" customHeight="1">
      <c r="A11" s="38" t="s">
        <v>1118</v>
      </c>
      <c r="B11" s="318" t="s">
        <v>1468</v>
      </c>
      <c r="C11" s="318">
        <v>3</v>
      </c>
      <c r="D11" s="318" t="s">
        <v>873</v>
      </c>
      <c r="E11" s="318">
        <v>1</v>
      </c>
      <c r="F11" s="318">
        <v>3</v>
      </c>
    </row>
    <row r="12" spans="1:10" ht="42" customHeight="1">
      <c r="A12" s="38" t="s">
        <v>1118</v>
      </c>
      <c r="B12" s="318" t="s">
        <v>1469</v>
      </c>
      <c r="C12" s="318">
        <v>4</v>
      </c>
      <c r="D12" s="318" t="s">
        <v>873</v>
      </c>
      <c r="E12" s="318">
        <v>1</v>
      </c>
      <c r="F12" s="318">
        <v>3</v>
      </c>
    </row>
    <row r="13" spans="1:10" ht="45" customHeight="1">
      <c r="A13" s="38" t="s">
        <v>1119</v>
      </c>
      <c r="B13" s="318" t="s">
        <v>1470</v>
      </c>
      <c r="C13" s="318">
        <v>5</v>
      </c>
      <c r="D13" s="318" t="s">
        <v>826</v>
      </c>
      <c r="E13" s="318">
        <v>1</v>
      </c>
      <c r="F13" s="318">
        <v>1.3</v>
      </c>
    </row>
    <row r="14" spans="1:10">
      <c r="A14" s="290"/>
      <c r="B14" s="290"/>
      <c r="C14" s="290"/>
      <c r="D14" s="441"/>
      <c r="E14" s="440"/>
      <c r="F14" s="440"/>
    </row>
    <row r="15" spans="1:10">
      <c r="A15" s="399" t="s">
        <v>177</v>
      </c>
      <c r="B15" s="400"/>
      <c r="C15" s="400"/>
      <c r="D15" s="400"/>
      <c r="E15" s="400"/>
      <c r="F15" s="400"/>
    </row>
    <row r="16" spans="1:10" ht="15" customHeight="1">
      <c r="A16" s="373" t="s">
        <v>1343</v>
      </c>
      <c r="B16" s="407"/>
      <c r="C16" s="407"/>
      <c r="D16" s="407"/>
      <c r="E16" s="407"/>
      <c r="F16" s="407"/>
    </row>
    <row r="17" spans="1:6">
      <c r="A17" s="468" t="s">
        <v>1471</v>
      </c>
      <c r="B17" s="558"/>
      <c r="C17" s="558"/>
      <c r="D17" s="558"/>
      <c r="E17" s="558"/>
      <c r="F17" s="558"/>
    </row>
    <row r="18" spans="1:6">
      <c r="A18" s="280"/>
      <c r="B18" s="293"/>
      <c r="C18" s="292"/>
      <c r="D18" s="292"/>
      <c r="E18" s="292"/>
      <c r="F18" s="292"/>
    </row>
    <row r="19" spans="1:6">
      <c r="A19" s="468" t="s">
        <v>1464</v>
      </c>
      <c r="B19" s="407"/>
      <c r="C19" s="407"/>
      <c r="D19" s="407"/>
      <c r="E19" s="407"/>
      <c r="F19" s="407"/>
    </row>
    <row r="21" spans="1:6" ht="15" customHeight="1">
      <c r="A21" s="189" t="s">
        <v>1117</v>
      </c>
      <c r="B21" s="189" t="s">
        <v>124</v>
      </c>
      <c r="C21" s="38" t="s">
        <v>106</v>
      </c>
      <c r="D21" s="189" t="s">
        <v>121</v>
      </c>
      <c r="E21" s="189" t="s">
        <v>122</v>
      </c>
      <c r="F21" s="189" t="s">
        <v>123</v>
      </c>
    </row>
    <row r="22" spans="1:6" ht="33.75">
      <c r="A22" s="38" t="s">
        <v>1119</v>
      </c>
      <c r="B22" s="318" t="s">
        <v>1470</v>
      </c>
      <c r="C22" s="318">
        <v>1</v>
      </c>
      <c r="D22" s="318" t="s">
        <v>787</v>
      </c>
      <c r="E22" s="318">
        <v>1</v>
      </c>
      <c r="F22" s="318">
        <v>1.3</v>
      </c>
    </row>
    <row r="23" spans="1:6" ht="15" customHeight="1"/>
    <row r="24" spans="1:6">
      <c r="A24" s="399" t="s">
        <v>177</v>
      </c>
      <c r="B24" s="400"/>
      <c r="C24" s="400"/>
      <c r="D24" s="400"/>
      <c r="E24" s="400"/>
      <c r="F24" s="400"/>
    </row>
    <row r="25" spans="1:6">
      <c r="A25" s="373" t="s">
        <v>1343</v>
      </c>
      <c r="B25" s="407"/>
      <c r="C25" s="407"/>
      <c r="D25" s="407"/>
      <c r="E25" s="407"/>
      <c r="F25" s="407"/>
    </row>
    <row r="26" spans="1:6" ht="15" customHeight="1">
      <c r="A26" s="468" t="s">
        <v>1472</v>
      </c>
      <c r="B26" s="558"/>
      <c r="C26" s="558"/>
      <c r="D26" s="558"/>
      <c r="E26" s="558"/>
      <c r="F26" s="558"/>
    </row>
    <row r="27" spans="1:6">
      <c r="A27" s="280"/>
      <c r="B27" s="293"/>
      <c r="C27" s="292"/>
      <c r="D27" s="292"/>
      <c r="E27" s="292"/>
      <c r="F27" s="292"/>
    </row>
    <row r="28" spans="1:6">
      <c r="A28" s="468" t="s">
        <v>1464</v>
      </c>
      <c r="B28" s="407"/>
      <c r="C28" s="407"/>
      <c r="D28" s="407"/>
      <c r="E28" s="407"/>
      <c r="F28" s="407"/>
    </row>
    <row r="30" spans="1:6" ht="112.5">
      <c r="A30" s="189" t="s">
        <v>1117</v>
      </c>
      <c r="B30" s="189" t="s">
        <v>124</v>
      </c>
      <c r="C30" s="38" t="s">
        <v>106</v>
      </c>
      <c r="D30" s="189" t="s">
        <v>121</v>
      </c>
      <c r="E30" s="189" t="s">
        <v>122</v>
      </c>
      <c r="F30" s="189" t="s">
        <v>123</v>
      </c>
    </row>
    <row r="31" spans="1:6" ht="45">
      <c r="A31" s="318" t="s">
        <v>1121</v>
      </c>
      <c r="B31" s="318" t="s">
        <v>1473</v>
      </c>
      <c r="C31" s="318">
        <v>1</v>
      </c>
      <c r="D31" s="318" t="s">
        <v>1474</v>
      </c>
      <c r="E31" s="318">
        <v>1</v>
      </c>
      <c r="F31" s="318">
        <v>3</v>
      </c>
    </row>
    <row r="32" spans="1:6" ht="67.5">
      <c r="A32" s="318" t="s">
        <v>1120</v>
      </c>
      <c r="B32" s="318" t="s">
        <v>1475</v>
      </c>
      <c r="C32" s="318">
        <v>2</v>
      </c>
      <c r="D32" s="318" t="s">
        <v>1122</v>
      </c>
      <c r="E32" s="318">
        <v>1</v>
      </c>
      <c r="F32" s="318">
        <v>3</v>
      </c>
    </row>
    <row r="33" spans="1:6" ht="45">
      <c r="A33" s="318" t="s">
        <v>1121</v>
      </c>
      <c r="B33" s="318" t="s">
        <v>1476</v>
      </c>
      <c r="C33" s="318">
        <v>3</v>
      </c>
      <c r="D33" s="318" t="s">
        <v>1122</v>
      </c>
      <c r="E33" s="318">
        <v>1</v>
      </c>
      <c r="F33" s="319">
        <v>3</v>
      </c>
    </row>
    <row r="34" spans="1:6" ht="90">
      <c r="A34" s="318" t="s">
        <v>1120</v>
      </c>
      <c r="B34" s="318" t="s">
        <v>1477</v>
      </c>
      <c r="C34" s="318">
        <v>4</v>
      </c>
      <c r="D34" s="318" t="s">
        <v>1122</v>
      </c>
      <c r="E34" s="320">
        <v>1</v>
      </c>
      <c r="F34" s="320">
        <v>3</v>
      </c>
    </row>
    <row r="35" spans="1:6" ht="101.25">
      <c r="A35" s="318" t="s">
        <v>1120</v>
      </c>
      <c r="B35" s="318" t="s">
        <v>1478</v>
      </c>
      <c r="C35" s="318">
        <v>5</v>
      </c>
      <c r="D35" s="318" t="s">
        <v>794</v>
      </c>
      <c r="E35" s="320">
        <v>1</v>
      </c>
      <c r="F35" s="320">
        <v>3</v>
      </c>
    </row>
    <row r="36" spans="1:6" ht="78.75">
      <c r="A36" s="318" t="s">
        <v>1120</v>
      </c>
      <c r="B36" s="318" t="s">
        <v>1479</v>
      </c>
      <c r="C36" s="318">
        <v>6</v>
      </c>
      <c r="D36" s="318" t="s">
        <v>794</v>
      </c>
      <c r="E36" s="320">
        <v>1</v>
      </c>
      <c r="F36" s="320">
        <v>3</v>
      </c>
    </row>
    <row r="37" spans="1:6" ht="33.75">
      <c r="A37" s="38" t="s">
        <v>1119</v>
      </c>
      <c r="B37" s="318" t="s">
        <v>1470</v>
      </c>
      <c r="C37" s="318">
        <v>1</v>
      </c>
      <c r="D37" s="318" t="s">
        <v>778</v>
      </c>
      <c r="E37" s="318">
        <v>1</v>
      </c>
      <c r="F37" s="318">
        <v>1.3</v>
      </c>
    </row>
    <row r="39" spans="1:6" ht="15" customHeight="1">
      <c r="A39" s="399" t="s">
        <v>177</v>
      </c>
      <c r="B39" s="400"/>
      <c r="C39" s="400"/>
      <c r="D39" s="400"/>
      <c r="E39" s="400"/>
      <c r="F39" s="400"/>
    </row>
    <row r="40" spans="1:6" ht="15" customHeight="1">
      <c r="A40" s="373" t="s">
        <v>1343</v>
      </c>
      <c r="B40" s="407"/>
      <c r="C40" s="407"/>
      <c r="D40" s="407"/>
      <c r="E40" s="407"/>
      <c r="F40" s="407"/>
    </row>
    <row r="41" spans="1:6">
      <c r="A41" s="467" t="s">
        <v>1</v>
      </c>
      <c r="B41" s="557"/>
      <c r="C41" s="557"/>
      <c r="D41" s="557"/>
      <c r="E41" s="557"/>
      <c r="F41" s="557"/>
    </row>
    <row r="42" spans="1:6" ht="15" customHeight="1">
      <c r="A42" s="468" t="s">
        <v>1123</v>
      </c>
      <c r="B42" s="558"/>
      <c r="C42" s="558"/>
      <c r="D42" s="558"/>
      <c r="E42" s="558"/>
      <c r="F42" s="558"/>
    </row>
    <row r="43" spans="1:6">
      <c r="A43" s="559" t="s">
        <v>118</v>
      </c>
      <c r="B43" s="407"/>
      <c r="C43" s="407"/>
      <c r="D43" s="407"/>
      <c r="E43" s="407"/>
      <c r="F43" s="407"/>
    </row>
    <row r="44" spans="1:6">
      <c r="A44" s="280"/>
      <c r="B44" s="293"/>
      <c r="C44" s="292"/>
      <c r="D44" s="292"/>
      <c r="E44" s="292"/>
      <c r="F44" s="292"/>
    </row>
    <row r="45" spans="1:6" ht="15" customHeight="1">
      <c r="A45" s="468" t="s">
        <v>1464</v>
      </c>
      <c r="B45" s="407"/>
      <c r="C45" s="407"/>
      <c r="D45" s="407"/>
      <c r="E45" s="407"/>
      <c r="F45" s="407"/>
    </row>
    <row r="47" spans="1:6" ht="112.5">
      <c r="A47" s="189" t="s">
        <v>1117</v>
      </c>
      <c r="B47" s="189" t="s">
        <v>124</v>
      </c>
      <c r="C47" s="38" t="s">
        <v>106</v>
      </c>
      <c r="D47" s="189" t="s">
        <v>121</v>
      </c>
      <c r="E47" s="189" t="s">
        <v>122</v>
      </c>
      <c r="F47" s="189" t="s">
        <v>123</v>
      </c>
    </row>
    <row r="48" spans="1:6" ht="78.75">
      <c r="A48" s="38" t="s">
        <v>1121</v>
      </c>
      <c r="B48" s="318" t="s">
        <v>1480</v>
      </c>
      <c r="C48" s="321">
        <v>1</v>
      </c>
      <c r="D48" s="321" t="s">
        <v>1124</v>
      </c>
      <c r="E48" s="321">
        <v>1</v>
      </c>
      <c r="F48" s="321">
        <v>3</v>
      </c>
    </row>
    <row r="51" spans="1:5" ht="15.75">
      <c r="A51" s="337" t="s">
        <v>1527</v>
      </c>
      <c r="B51" s="337"/>
      <c r="C51" s="337"/>
      <c r="D51" s="338"/>
      <c r="E51" s="338" t="s">
        <v>1528</v>
      </c>
    </row>
    <row r="60" spans="1:5" ht="15" customHeight="1"/>
  </sheetData>
  <mergeCells count="20">
    <mergeCell ref="A25:F25"/>
    <mergeCell ref="A28:F28"/>
    <mergeCell ref="D14:F14"/>
    <mergeCell ref="A15:F15"/>
    <mergeCell ref="A16:F16"/>
    <mergeCell ref="A17:F17"/>
    <mergeCell ref="A19:F19"/>
    <mergeCell ref="A26:F26"/>
    <mergeCell ref="A3:F3"/>
    <mergeCell ref="A2:F2"/>
    <mergeCell ref="D1:F1"/>
    <mergeCell ref="A24:F24"/>
    <mergeCell ref="A6:F6"/>
    <mergeCell ref="A4:F4"/>
    <mergeCell ref="A45:F45"/>
    <mergeCell ref="A39:F39"/>
    <mergeCell ref="A40:F40"/>
    <mergeCell ref="A42:F42"/>
    <mergeCell ref="A41:F41"/>
    <mergeCell ref="A43:F43"/>
  </mergeCells>
  <pageMargins left="0.31496062992125984" right="0.31496062992125984" top="0.74803149606299213" bottom="0.74803149606299213"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sheetPr>
    <tabColor theme="5" tint="0.59999389629810485"/>
  </sheetPr>
  <dimension ref="A1:J36"/>
  <sheetViews>
    <sheetView topLeftCell="A22" workbookViewId="0">
      <selection activeCell="D36" sqref="D36"/>
    </sheetView>
  </sheetViews>
  <sheetFormatPr defaultRowHeight="15"/>
  <cols>
    <col min="1" max="1" width="13.5703125" customWidth="1"/>
    <col min="2" max="2" width="22" customWidth="1"/>
    <col min="3" max="3" width="26" customWidth="1"/>
    <col min="4" max="4" width="25" customWidth="1"/>
    <col min="5" max="5" width="18.28515625" customWidth="1"/>
    <col min="6" max="6" width="30.140625" customWidth="1"/>
  </cols>
  <sheetData>
    <row r="1" spans="1:10">
      <c r="A1" s="290"/>
      <c r="B1" s="290"/>
      <c r="C1" s="290"/>
      <c r="D1" s="441" t="s">
        <v>82</v>
      </c>
      <c r="E1" s="440"/>
      <c r="F1" s="440"/>
      <c r="G1" s="271"/>
      <c r="H1" s="271"/>
      <c r="I1" s="270"/>
      <c r="J1" s="270"/>
    </row>
    <row r="2" spans="1:10" ht="15" customHeight="1">
      <c r="A2" s="399" t="s">
        <v>177</v>
      </c>
      <c r="B2" s="400"/>
      <c r="C2" s="400"/>
      <c r="D2" s="400"/>
      <c r="E2" s="400"/>
      <c r="F2" s="400"/>
      <c r="G2" s="265"/>
      <c r="H2" s="265"/>
      <c r="I2" s="264"/>
      <c r="J2" s="264"/>
    </row>
    <row r="3" spans="1:10" ht="15" customHeight="1">
      <c r="A3" s="373" t="s">
        <v>1343</v>
      </c>
      <c r="B3" s="407"/>
      <c r="C3" s="407"/>
      <c r="D3" s="407"/>
      <c r="E3" s="407"/>
      <c r="F3" s="407"/>
      <c r="G3" s="258"/>
      <c r="H3" s="258"/>
      <c r="I3" s="258"/>
      <c r="J3" s="258"/>
    </row>
    <row r="4" spans="1:10" ht="15" customHeight="1">
      <c r="A4" s="468" t="s">
        <v>1454</v>
      </c>
      <c r="B4" s="558"/>
      <c r="C4" s="558"/>
      <c r="D4" s="558"/>
      <c r="E4" s="558"/>
      <c r="F4" s="558"/>
      <c r="G4" s="294"/>
      <c r="H4" s="294"/>
      <c r="I4" s="280"/>
      <c r="J4" s="280"/>
    </row>
    <row r="5" spans="1:10" ht="15.75" customHeight="1">
      <c r="A5" s="280"/>
      <c r="B5" s="293"/>
      <c r="C5" s="292"/>
      <c r="D5" s="292"/>
      <c r="E5" s="292"/>
      <c r="F5" s="292"/>
      <c r="G5" s="292"/>
      <c r="H5" s="292"/>
      <c r="I5" s="293"/>
      <c r="J5" s="259"/>
    </row>
    <row r="6" spans="1:10" ht="19.5" customHeight="1">
      <c r="A6" s="468" t="s">
        <v>1455</v>
      </c>
      <c r="B6" s="407"/>
      <c r="C6" s="407"/>
      <c r="D6" s="407"/>
      <c r="E6" s="407"/>
      <c r="F6" s="407"/>
      <c r="G6" s="268"/>
      <c r="H6" s="268"/>
      <c r="I6" s="293"/>
      <c r="J6" s="259"/>
    </row>
    <row r="7" spans="1:10" ht="139.5" customHeight="1">
      <c r="A7" s="35" t="s">
        <v>125</v>
      </c>
      <c r="B7" s="35" t="s">
        <v>131</v>
      </c>
      <c r="C7" s="35" t="s">
        <v>1456</v>
      </c>
      <c r="D7" s="35" t="s">
        <v>132</v>
      </c>
      <c r="E7" s="35" t="s">
        <v>133</v>
      </c>
      <c r="F7" s="35" t="s">
        <v>134</v>
      </c>
    </row>
    <row r="8" spans="1:10">
      <c r="A8" s="286" t="s">
        <v>126</v>
      </c>
      <c r="B8" s="35"/>
      <c r="C8" s="189"/>
      <c r="D8" s="37"/>
      <c r="E8" s="37"/>
      <c r="F8" s="37"/>
    </row>
    <row r="9" spans="1:10">
      <c r="A9" s="190" t="s">
        <v>127</v>
      </c>
      <c r="B9" s="189" t="s">
        <v>292</v>
      </c>
      <c r="C9" s="189" t="s">
        <v>292</v>
      </c>
      <c r="D9" s="37"/>
      <c r="E9" s="37"/>
      <c r="F9" s="37"/>
    </row>
    <row r="10" spans="1:10">
      <c r="A10" s="190" t="s">
        <v>128</v>
      </c>
      <c r="B10" s="191" t="s">
        <v>292</v>
      </c>
      <c r="C10" s="191" t="s">
        <v>292</v>
      </c>
      <c r="D10" s="37"/>
      <c r="E10" s="37"/>
      <c r="F10" s="37"/>
    </row>
    <row r="11" spans="1:10">
      <c r="A11" s="192" t="s">
        <v>129</v>
      </c>
      <c r="B11" s="38" t="s">
        <v>292</v>
      </c>
      <c r="C11" s="191" t="s">
        <v>292</v>
      </c>
      <c r="D11" s="193"/>
      <c r="E11" s="35"/>
      <c r="F11" s="32"/>
    </row>
    <row r="12" spans="1:10">
      <c r="A12" s="194" t="s">
        <v>130</v>
      </c>
      <c r="B12" s="38" t="s">
        <v>292</v>
      </c>
      <c r="C12" s="196" t="s">
        <v>292</v>
      </c>
      <c r="D12" s="32"/>
      <c r="E12" s="35"/>
      <c r="F12" s="32"/>
    </row>
    <row r="13" spans="1:10" ht="33.75">
      <c r="A13" s="194" t="s">
        <v>1125</v>
      </c>
      <c r="B13" s="37" t="s">
        <v>1457</v>
      </c>
      <c r="C13" s="195" t="s">
        <v>292</v>
      </c>
      <c r="D13" s="193"/>
      <c r="E13" s="35"/>
      <c r="F13" s="32"/>
    </row>
    <row r="14" spans="1:10">
      <c r="A14" s="286" t="s">
        <v>14</v>
      </c>
      <c r="B14" s="37"/>
      <c r="C14" s="195"/>
      <c r="D14" s="32"/>
      <c r="E14" s="32"/>
      <c r="F14" s="32"/>
    </row>
    <row r="15" spans="1:10">
      <c r="A15" s="190" t="s">
        <v>127</v>
      </c>
      <c r="B15" s="195" t="s">
        <v>292</v>
      </c>
      <c r="C15" s="195" t="s">
        <v>292</v>
      </c>
      <c r="D15" s="32"/>
      <c r="E15" s="32"/>
      <c r="F15" s="32"/>
    </row>
    <row r="16" spans="1:10" ht="36">
      <c r="A16" s="190" t="s">
        <v>515</v>
      </c>
      <c r="B16" s="313" t="s">
        <v>1458</v>
      </c>
      <c r="C16" s="191" t="s">
        <v>292</v>
      </c>
      <c r="D16" s="37"/>
      <c r="E16" s="37"/>
      <c r="F16" s="37"/>
    </row>
    <row r="17" spans="1:6">
      <c r="A17" s="190" t="s">
        <v>128</v>
      </c>
      <c r="B17" s="38" t="s">
        <v>292</v>
      </c>
      <c r="C17" s="195" t="s">
        <v>292</v>
      </c>
      <c r="D17" s="32"/>
      <c r="E17" s="32"/>
      <c r="F17" s="32"/>
    </row>
    <row r="18" spans="1:6" ht="45">
      <c r="A18" s="194" t="s">
        <v>1126</v>
      </c>
      <c r="B18" s="37" t="s">
        <v>1127</v>
      </c>
      <c r="C18" s="195" t="s">
        <v>292</v>
      </c>
      <c r="D18" s="32"/>
      <c r="E18" s="32"/>
      <c r="F18" s="32"/>
    </row>
    <row r="19" spans="1:6">
      <c r="A19" s="190" t="s">
        <v>129</v>
      </c>
      <c r="B19" s="38" t="s">
        <v>292</v>
      </c>
      <c r="C19" s="195" t="s">
        <v>292</v>
      </c>
      <c r="D19" s="32"/>
      <c r="E19" s="32"/>
      <c r="F19" s="32"/>
    </row>
    <row r="20" spans="1:6">
      <c r="A20" s="375"/>
      <c r="B20" s="375"/>
      <c r="C20" s="375"/>
      <c r="D20" s="375"/>
      <c r="E20" s="375"/>
      <c r="F20" s="375"/>
    </row>
    <row r="21" spans="1:6">
      <c r="A21" s="290"/>
      <c r="B21" s="290"/>
      <c r="C21" s="290"/>
      <c r="D21" s="441"/>
      <c r="E21" s="440"/>
      <c r="F21" s="440"/>
    </row>
    <row r="22" spans="1:6">
      <c r="A22" s="399" t="s">
        <v>177</v>
      </c>
      <c r="B22" s="400"/>
      <c r="C22" s="400"/>
      <c r="D22" s="400"/>
      <c r="E22" s="400"/>
      <c r="F22" s="400"/>
    </row>
    <row r="23" spans="1:6">
      <c r="A23" s="373" t="s">
        <v>1343</v>
      </c>
      <c r="B23" s="407"/>
      <c r="C23" s="407"/>
      <c r="D23" s="407"/>
      <c r="E23" s="407"/>
      <c r="F23" s="407"/>
    </row>
    <row r="24" spans="1:6">
      <c r="A24" s="468" t="s">
        <v>1459</v>
      </c>
      <c r="B24" s="558"/>
      <c r="C24" s="558"/>
      <c r="D24" s="558"/>
      <c r="E24" s="558"/>
      <c r="F24" s="558"/>
    </row>
    <row r="25" spans="1:6">
      <c r="A25" s="280"/>
      <c r="B25" s="293"/>
      <c r="C25" s="292"/>
      <c r="D25" s="292"/>
      <c r="E25" s="292"/>
      <c r="F25" s="292"/>
    </row>
    <row r="26" spans="1:6" ht="15" customHeight="1">
      <c r="A26" s="468" t="s">
        <v>1455</v>
      </c>
      <c r="B26" s="407"/>
      <c r="C26" s="407"/>
      <c r="D26" s="407"/>
      <c r="E26" s="407"/>
      <c r="F26" s="407"/>
    </row>
    <row r="27" spans="1:6" ht="136.5">
      <c r="A27" s="35" t="s">
        <v>125</v>
      </c>
      <c r="B27" s="35" t="s">
        <v>131</v>
      </c>
      <c r="C27" s="35" t="s">
        <v>1460</v>
      </c>
      <c r="D27" s="35" t="s">
        <v>132</v>
      </c>
      <c r="E27" s="35" t="s">
        <v>133</v>
      </c>
      <c r="F27" s="35" t="s">
        <v>134</v>
      </c>
    </row>
    <row r="28" spans="1:6" ht="15" customHeight="1">
      <c r="A28" s="196" t="s">
        <v>126</v>
      </c>
      <c r="B28" s="35"/>
      <c r="C28" s="35"/>
      <c r="D28" s="35"/>
      <c r="E28" s="35"/>
      <c r="F28" s="35"/>
    </row>
    <row r="29" spans="1:6" ht="15" customHeight="1">
      <c r="A29" s="190" t="s">
        <v>127</v>
      </c>
      <c r="B29" s="189"/>
      <c r="C29" s="189"/>
      <c r="D29" s="37"/>
      <c r="E29" s="37"/>
      <c r="F29" s="37"/>
    </row>
    <row r="30" spans="1:6" ht="45">
      <c r="A30" s="190" t="s">
        <v>1461</v>
      </c>
      <c r="B30" s="314" t="s">
        <v>1462</v>
      </c>
      <c r="C30" s="191"/>
      <c r="D30" s="37"/>
      <c r="E30" s="37"/>
      <c r="F30" s="37"/>
    </row>
    <row r="31" spans="1:6" ht="15" customHeight="1">
      <c r="A31" s="190" t="s">
        <v>128</v>
      </c>
      <c r="B31" s="191" t="s">
        <v>292</v>
      </c>
      <c r="C31" s="191" t="s">
        <v>292</v>
      </c>
      <c r="D31" s="37"/>
      <c r="E31" s="37"/>
      <c r="F31" s="37"/>
    </row>
    <row r="32" spans="1:6">
      <c r="A32" s="192" t="s">
        <v>129</v>
      </c>
      <c r="B32" s="197" t="s">
        <v>292</v>
      </c>
      <c r="C32" s="198" t="s">
        <v>292</v>
      </c>
      <c r="D32" s="315"/>
      <c r="E32" s="316"/>
      <c r="F32" s="199"/>
    </row>
    <row r="33" spans="1:6">
      <c r="A33" s="37" t="s">
        <v>1128</v>
      </c>
      <c r="B33" s="38" t="s">
        <v>292</v>
      </c>
      <c r="C33" s="196" t="s">
        <v>292</v>
      </c>
      <c r="D33" s="35"/>
      <c r="E33" s="35"/>
      <c r="F33" s="317"/>
    </row>
    <row r="36" spans="1:6" ht="15.75">
      <c r="B36" s="337" t="s">
        <v>1527</v>
      </c>
      <c r="C36" s="337"/>
      <c r="D36" s="337"/>
      <c r="E36" s="338"/>
      <c r="F36" s="338" t="s">
        <v>1528</v>
      </c>
    </row>
  </sheetData>
  <mergeCells count="11">
    <mergeCell ref="D1:F1"/>
    <mergeCell ref="A2:F2"/>
    <mergeCell ref="A3:F3"/>
    <mergeCell ref="A4:F4"/>
    <mergeCell ref="A6:F6"/>
    <mergeCell ref="A26:F26"/>
    <mergeCell ref="A20:F20"/>
    <mergeCell ref="D21:F21"/>
    <mergeCell ref="A22:F22"/>
    <mergeCell ref="A24:F24"/>
    <mergeCell ref="A23:F23"/>
  </mergeCells>
  <pageMargins left="0.51181102362204722" right="0.5118110236220472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sheetPr>
    <tabColor theme="5" tint="0.59999389629810485"/>
  </sheetPr>
  <dimension ref="A1:M82"/>
  <sheetViews>
    <sheetView topLeftCell="A64" workbookViewId="0">
      <selection activeCell="B82" sqref="B82:C82"/>
    </sheetView>
  </sheetViews>
  <sheetFormatPr defaultRowHeight="15"/>
  <cols>
    <col min="1" max="1" width="4" customWidth="1"/>
    <col min="2" max="2" width="36" style="291" customWidth="1"/>
    <col min="3" max="3" width="19.28515625" customWidth="1"/>
    <col min="4" max="4" width="13.5703125" customWidth="1"/>
  </cols>
  <sheetData>
    <row r="1" spans="1:13">
      <c r="A1" s="267"/>
      <c r="B1" s="290"/>
      <c r="C1" s="267"/>
      <c r="D1" s="267" t="s">
        <v>9</v>
      </c>
      <c r="E1" s="10"/>
      <c r="F1" s="10"/>
      <c r="G1" s="10"/>
      <c r="H1" s="10"/>
      <c r="I1" s="10"/>
      <c r="J1" s="270"/>
      <c r="K1" s="5"/>
      <c r="L1" s="5"/>
      <c r="M1" s="5"/>
    </row>
    <row r="2" spans="1:13" ht="33.75" customHeight="1">
      <c r="A2" s="399" t="s">
        <v>155</v>
      </c>
      <c r="B2" s="400"/>
      <c r="C2" s="400"/>
      <c r="D2" s="400"/>
      <c r="E2" s="266"/>
      <c r="F2" s="266"/>
      <c r="G2" s="266"/>
      <c r="H2" s="266"/>
      <c r="I2" s="266"/>
      <c r="J2" s="266"/>
      <c r="K2" s="266"/>
      <c r="L2" s="266"/>
      <c r="M2" s="266"/>
    </row>
    <row r="3" spans="1:13">
      <c r="A3" s="124" t="s">
        <v>1336</v>
      </c>
      <c r="B3" s="45"/>
      <c r="C3" s="45"/>
      <c r="D3" s="45"/>
      <c r="E3" s="45"/>
      <c r="F3" s="45"/>
      <c r="G3" s="45"/>
      <c r="H3" s="45"/>
      <c r="I3" s="42"/>
      <c r="J3" s="42"/>
      <c r="K3" s="272"/>
      <c r="L3" s="272"/>
      <c r="M3" s="272"/>
    </row>
    <row r="4" spans="1:13">
      <c r="A4" s="264"/>
      <c r="B4" s="403" t="s">
        <v>1</v>
      </c>
      <c r="C4" s="403"/>
      <c r="D4" s="403"/>
      <c r="E4" s="42"/>
      <c r="F4" s="42"/>
      <c r="G4" s="42"/>
      <c r="H4" s="42"/>
      <c r="I4" s="42"/>
      <c r="J4" s="42"/>
      <c r="K4" s="272"/>
      <c r="L4" s="272"/>
      <c r="M4" s="272"/>
    </row>
    <row r="5" spans="1:13">
      <c r="A5" s="267"/>
      <c r="B5" s="290"/>
      <c r="C5" s="408"/>
      <c r="D5" s="375"/>
      <c r="E5" s="9"/>
      <c r="F5" s="9"/>
      <c r="G5" s="9"/>
      <c r="H5" s="9"/>
      <c r="I5" s="10"/>
      <c r="J5" s="10"/>
      <c r="K5" s="10"/>
      <c r="L5" s="10"/>
      <c r="M5" s="10"/>
    </row>
    <row r="6" spans="1:13" ht="44.25" customHeight="1">
      <c r="A6" s="373" t="s">
        <v>1340</v>
      </c>
      <c r="B6" s="407"/>
      <c r="C6" s="407"/>
      <c r="D6" s="407"/>
      <c r="E6" s="265"/>
      <c r="F6" s="265"/>
      <c r="G6" s="265"/>
      <c r="H6" s="265"/>
      <c r="I6" s="265"/>
      <c r="J6" s="265"/>
      <c r="K6" s="265"/>
      <c r="L6" s="265"/>
      <c r="M6" s="265"/>
    </row>
    <row r="7" spans="1:13">
      <c r="A7" s="7"/>
      <c r="B7" s="290"/>
      <c r="C7" s="7"/>
      <c r="D7" s="7"/>
    </row>
    <row r="8" spans="1:13">
      <c r="A8" s="405"/>
      <c r="B8" s="406" t="s">
        <v>190</v>
      </c>
      <c r="C8" s="409" t="s">
        <v>5</v>
      </c>
      <c r="D8" s="401" t="s">
        <v>189</v>
      </c>
    </row>
    <row r="9" spans="1:13">
      <c r="A9" s="405"/>
      <c r="B9" s="406"/>
      <c r="C9" s="409"/>
      <c r="D9" s="402"/>
    </row>
    <row r="10" spans="1:13" ht="17.25" customHeight="1">
      <c r="A10" s="404">
        <v>1</v>
      </c>
      <c r="B10" s="406" t="s">
        <v>15</v>
      </c>
      <c r="C10" s="269" t="s">
        <v>7</v>
      </c>
      <c r="D10" s="269"/>
    </row>
    <row r="11" spans="1:13" ht="21.75" customHeight="1">
      <c r="A11" s="404"/>
      <c r="B11" s="406"/>
      <c r="C11" s="269" t="s">
        <v>13</v>
      </c>
      <c r="D11" s="269"/>
    </row>
    <row r="12" spans="1:13" ht="14.25" customHeight="1">
      <c r="A12" s="404"/>
      <c r="B12" s="406"/>
      <c r="C12" s="269" t="s">
        <v>14</v>
      </c>
      <c r="D12" s="276"/>
    </row>
    <row r="13" spans="1:13" ht="17.25" customHeight="1">
      <c r="A13" s="404"/>
      <c r="B13" s="406"/>
      <c r="C13" s="11" t="s">
        <v>6</v>
      </c>
      <c r="D13" s="286">
        <f>SUM(D10:D12)</f>
        <v>0</v>
      </c>
    </row>
    <row r="14" spans="1:13" ht="18.75" customHeight="1">
      <c r="A14" s="404">
        <v>2</v>
      </c>
      <c r="B14" s="406" t="s">
        <v>16</v>
      </c>
      <c r="C14" s="269" t="s">
        <v>7</v>
      </c>
      <c r="D14" s="276"/>
    </row>
    <row r="15" spans="1:13" ht="21" customHeight="1">
      <c r="A15" s="404"/>
      <c r="B15" s="406"/>
      <c r="C15" s="269" t="s">
        <v>13</v>
      </c>
      <c r="D15" s="276"/>
    </row>
    <row r="16" spans="1:13">
      <c r="A16" s="404"/>
      <c r="B16" s="406"/>
      <c r="C16" s="269" t="s">
        <v>14</v>
      </c>
      <c r="D16" s="276">
        <v>12</v>
      </c>
    </row>
    <row r="17" spans="1:4">
      <c r="A17" s="404"/>
      <c r="B17" s="406"/>
      <c r="C17" s="11" t="s">
        <v>6</v>
      </c>
      <c r="D17" s="276">
        <f>SUM(D14:D16)</f>
        <v>12</v>
      </c>
    </row>
    <row r="18" spans="1:4" ht="21" customHeight="1">
      <c r="A18" s="404">
        <v>3</v>
      </c>
      <c r="B18" s="406" t="s">
        <v>17</v>
      </c>
      <c r="C18" s="269" t="s">
        <v>10</v>
      </c>
      <c r="D18" s="276"/>
    </row>
    <row r="19" spans="1:4">
      <c r="A19" s="404"/>
      <c r="B19" s="406"/>
      <c r="C19" s="269" t="s">
        <v>11</v>
      </c>
      <c r="D19" s="276"/>
    </row>
    <row r="20" spans="1:4">
      <c r="A20" s="404"/>
      <c r="B20" s="406"/>
      <c r="C20" s="269" t="s">
        <v>14</v>
      </c>
      <c r="D20" s="276">
        <v>20</v>
      </c>
    </row>
    <row r="21" spans="1:4">
      <c r="A21" s="404"/>
      <c r="B21" s="406"/>
      <c r="C21" s="11" t="s">
        <v>6</v>
      </c>
      <c r="D21" s="286">
        <f>SUM(D18:D20)</f>
        <v>20</v>
      </c>
    </row>
    <row r="22" spans="1:4" ht="15.75" customHeight="1">
      <c r="A22" s="404">
        <v>4</v>
      </c>
      <c r="B22" s="406" t="s">
        <v>18</v>
      </c>
      <c r="C22" s="269" t="s">
        <v>10</v>
      </c>
      <c r="D22" s="276"/>
    </row>
    <row r="23" spans="1:4" ht="24" customHeight="1">
      <c r="A23" s="404"/>
      <c r="B23" s="406"/>
      <c r="C23" s="269" t="s">
        <v>11</v>
      </c>
      <c r="D23" s="276"/>
    </row>
    <row r="24" spans="1:4">
      <c r="A24" s="404"/>
      <c r="B24" s="406"/>
      <c r="C24" s="269" t="s">
        <v>12</v>
      </c>
      <c r="D24" s="276"/>
    </row>
    <row r="25" spans="1:4" ht="18" customHeight="1">
      <c r="A25" s="404"/>
      <c r="B25" s="406"/>
      <c r="C25" s="269" t="s">
        <v>6</v>
      </c>
      <c r="D25" s="286">
        <f>SUM(D22:D24)</f>
        <v>0</v>
      </c>
    </row>
    <row r="26" spans="1:4">
      <c r="A26" s="4"/>
      <c r="B26" s="263" t="s">
        <v>4</v>
      </c>
      <c r="C26" s="269"/>
      <c r="D26" s="286">
        <f>SUM(D13+D17+D21+D25)</f>
        <v>32</v>
      </c>
    </row>
    <row r="27" spans="1:4">
      <c r="A27" s="12"/>
      <c r="B27" s="13"/>
      <c r="C27" s="12"/>
      <c r="D27" s="12"/>
    </row>
    <row r="28" spans="1:4">
      <c r="A28" s="267"/>
      <c r="B28" s="290"/>
      <c r="C28" s="267"/>
      <c r="D28" s="267" t="s">
        <v>9</v>
      </c>
    </row>
    <row r="29" spans="1:4">
      <c r="A29" s="399" t="s">
        <v>155</v>
      </c>
      <c r="B29" s="400"/>
      <c r="C29" s="400"/>
      <c r="D29" s="400"/>
    </row>
    <row r="30" spans="1:4">
      <c r="A30" s="124" t="s">
        <v>1336</v>
      </c>
      <c r="B30" s="45"/>
      <c r="C30" s="45"/>
      <c r="D30" s="45"/>
    </row>
    <row r="31" spans="1:4">
      <c r="A31" s="264"/>
      <c r="B31" s="403" t="s">
        <v>1</v>
      </c>
      <c r="C31" s="403"/>
      <c r="D31" s="403"/>
    </row>
    <row r="32" spans="1:4">
      <c r="A32" s="267"/>
      <c r="B32" s="290"/>
      <c r="C32" s="408"/>
      <c r="D32" s="375"/>
    </row>
    <row r="33" spans="1:4" ht="44.25" customHeight="1">
      <c r="A33" s="373" t="s">
        <v>737</v>
      </c>
      <c r="B33" s="407"/>
      <c r="C33" s="407"/>
      <c r="D33" s="407"/>
    </row>
    <row r="34" spans="1:4">
      <c r="A34" s="7"/>
      <c r="B34" s="290"/>
      <c r="C34" s="7"/>
      <c r="D34" s="7"/>
    </row>
    <row r="35" spans="1:4">
      <c r="A35" s="405"/>
      <c r="B35" s="406" t="s">
        <v>190</v>
      </c>
      <c r="C35" s="409" t="s">
        <v>5</v>
      </c>
      <c r="D35" s="401" t="s">
        <v>189</v>
      </c>
    </row>
    <row r="36" spans="1:4">
      <c r="A36" s="405"/>
      <c r="B36" s="406"/>
      <c r="C36" s="409"/>
      <c r="D36" s="402"/>
    </row>
    <row r="37" spans="1:4" ht="15" customHeight="1">
      <c r="A37" s="404">
        <v>1</v>
      </c>
      <c r="B37" s="406" t="s">
        <v>15</v>
      </c>
      <c r="C37" s="269" t="s">
        <v>7</v>
      </c>
      <c r="D37" s="269"/>
    </row>
    <row r="38" spans="1:4">
      <c r="A38" s="404"/>
      <c r="B38" s="406"/>
      <c r="C38" s="269" t="s">
        <v>13</v>
      </c>
      <c r="D38" s="269"/>
    </row>
    <row r="39" spans="1:4">
      <c r="A39" s="404"/>
      <c r="B39" s="406"/>
      <c r="C39" s="269" t="s">
        <v>14</v>
      </c>
      <c r="D39" s="276"/>
    </row>
    <row r="40" spans="1:4">
      <c r="A40" s="404"/>
      <c r="B40" s="406"/>
      <c r="C40" s="11" t="s">
        <v>6</v>
      </c>
      <c r="D40" s="276">
        <f>SUM(D37:D39)</f>
        <v>0</v>
      </c>
    </row>
    <row r="41" spans="1:4" ht="15" customHeight="1">
      <c r="A41" s="404">
        <v>2</v>
      </c>
      <c r="B41" s="406" t="s">
        <v>16</v>
      </c>
      <c r="C41" s="269" t="s">
        <v>7</v>
      </c>
      <c r="D41" s="276"/>
    </row>
    <row r="42" spans="1:4">
      <c r="A42" s="404"/>
      <c r="B42" s="406"/>
      <c r="C42" s="269" t="s">
        <v>13</v>
      </c>
      <c r="D42" s="276"/>
    </row>
    <row r="43" spans="1:4">
      <c r="A43" s="404"/>
      <c r="B43" s="406"/>
      <c r="C43" s="269" t="s">
        <v>14</v>
      </c>
      <c r="D43" s="276"/>
    </row>
    <row r="44" spans="1:4">
      <c r="A44" s="404"/>
      <c r="B44" s="406"/>
      <c r="C44" s="11" t="s">
        <v>6</v>
      </c>
      <c r="D44" s="276">
        <f>SUM(D41:D43)</f>
        <v>0</v>
      </c>
    </row>
    <row r="45" spans="1:4" ht="15" customHeight="1">
      <c r="A45" s="404">
        <v>3</v>
      </c>
      <c r="B45" s="406" t="s">
        <v>17</v>
      </c>
      <c r="C45" s="269" t="s">
        <v>10</v>
      </c>
      <c r="D45" s="276"/>
    </row>
    <row r="46" spans="1:4">
      <c r="A46" s="404"/>
      <c r="B46" s="406"/>
      <c r="C46" s="269" t="s">
        <v>11</v>
      </c>
      <c r="D46" s="276"/>
    </row>
    <row r="47" spans="1:4">
      <c r="A47" s="404"/>
      <c r="B47" s="406"/>
      <c r="C47" s="269" t="s">
        <v>14</v>
      </c>
      <c r="D47" s="276">
        <v>3</v>
      </c>
    </row>
    <row r="48" spans="1:4">
      <c r="A48" s="404"/>
      <c r="B48" s="406"/>
      <c r="C48" s="11" t="s">
        <v>6</v>
      </c>
      <c r="D48" s="286">
        <f>SUM(D45:D47)</f>
        <v>3</v>
      </c>
    </row>
    <row r="49" spans="1:4" ht="15" customHeight="1">
      <c r="A49" s="404">
        <v>4</v>
      </c>
      <c r="B49" s="406" t="s">
        <v>18</v>
      </c>
      <c r="C49" s="269" t="s">
        <v>10</v>
      </c>
      <c r="D49" s="276"/>
    </row>
    <row r="50" spans="1:4">
      <c r="A50" s="404"/>
      <c r="B50" s="406"/>
      <c r="C50" s="269" t="s">
        <v>11</v>
      </c>
      <c r="D50" s="276"/>
    </row>
    <row r="51" spans="1:4">
      <c r="A51" s="404"/>
      <c r="B51" s="406"/>
      <c r="C51" s="269" t="s">
        <v>12</v>
      </c>
      <c r="D51" s="276">
        <v>1</v>
      </c>
    </row>
    <row r="52" spans="1:4">
      <c r="A52" s="404"/>
      <c r="B52" s="406"/>
      <c r="C52" s="269" t="s">
        <v>6</v>
      </c>
      <c r="D52" s="276">
        <f>SUM(D49:D51)</f>
        <v>1</v>
      </c>
    </row>
    <row r="53" spans="1:4">
      <c r="A53" s="4"/>
      <c r="B53" s="263" t="s">
        <v>4</v>
      </c>
      <c r="C53" s="269"/>
      <c r="D53" s="276">
        <f>SUM(D40+D48+D52)</f>
        <v>4</v>
      </c>
    </row>
    <row r="55" spans="1:4">
      <c r="A55" s="267"/>
      <c r="B55" s="290"/>
      <c r="C55" s="267"/>
      <c r="D55" s="267" t="s">
        <v>9</v>
      </c>
    </row>
    <row r="56" spans="1:4">
      <c r="A56" s="399" t="s">
        <v>155</v>
      </c>
      <c r="B56" s="400"/>
      <c r="C56" s="400"/>
      <c r="D56" s="400"/>
    </row>
    <row r="57" spans="1:4">
      <c r="A57" s="124" t="s">
        <v>1336</v>
      </c>
      <c r="B57" s="45"/>
      <c r="C57" s="45"/>
      <c r="D57" s="45"/>
    </row>
    <row r="58" spans="1:4">
      <c r="A58" s="264"/>
      <c r="B58" s="403" t="s">
        <v>1</v>
      </c>
      <c r="C58" s="403"/>
      <c r="D58" s="403"/>
    </row>
    <row r="59" spans="1:4">
      <c r="A59" s="267"/>
      <c r="B59" s="290"/>
      <c r="C59" s="408"/>
      <c r="D59" s="375"/>
    </row>
    <row r="60" spans="1:4" ht="44.25" customHeight="1">
      <c r="A60" s="373" t="s">
        <v>1341</v>
      </c>
      <c r="B60" s="407"/>
      <c r="C60" s="407"/>
      <c r="D60" s="407"/>
    </row>
    <row r="61" spans="1:4">
      <c r="A61" s="7"/>
      <c r="B61" s="290"/>
      <c r="C61" s="7"/>
      <c r="D61" s="7"/>
    </row>
    <row r="62" spans="1:4">
      <c r="A62" s="405"/>
      <c r="B62" s="406" t="s">
        <v>190</v>
      </c>
      <c r="C62" s="409" t="s">
        <v>5</v>
      </c>
      <c r="D62" s="401" t="s">
        <v>189</v>
      </c>
    </row>
    <row r="63" spans="1:4">
      <c r="A63" s="405"/>
      <c r="B63" s="406"/>
      <c r="C63" s="409"/>
      <c r="D63" s="402"/>
    </row>
    <row r="64" spans="1:4">
      <c r="A64" s="404">
        <v>1</v>
      </c>
      <c r="B64" s="406" t="s">
        <v>15</v>
      </c>
      <c r="C64" s="269" t="s">
        <v>7</v>
      </c>
      <c r="D64" s="269"/>
    </row>
    <row r="65" spans="1:4">
      <c r="A65" s="404"/>
      <c r="B65" s="406"/>
      <c r="C65" s="269" t="s">
        <v>13</v>
      </c>
      <c r="D65" s="269"/>
    </row>
    <row r="66" spans="1:4">
      <c r="A66" s="404"/>
      <c r="B66" s="406"/>
      <c r="C66" s="269" t="s">
        <v>14</v>
      </c>
      <c r="D66" s="276">
        <f>3+1+1</f>
        <v>5</v>
      </c>
    </row>
    <row r="67" spans="1:4">
      <c r="A67" s="404"/>
      <c r="B67" s="406"/>
      <c r="C67" s="11" t="s">
        <v>6</v>
      </c>
      <c r="D67" s="276">
        <f>SUM(D64:D66)</f>
        <v>5</v>
      </c>
    </row>
    <row r="68" spans="1:4">
      <c r="A68" s="404">
        <v>2</v>
      </c>
      <c r="B68" s="406" t="s">
        <v>16</v>
      </c>
      <c r="C68" s="269" t="s">
        <v>7</v>
      </c>
      <c r="D68" s="276"/>
    </row>
    <row r="69" spans="1:4">
      <c r="A69" s="404"/>
      <c r="B69" s="406"/>
      <c r="C69" s="269" t="s">
        <v>13</v>
      </c>
      <c r="D69" s="276"/>
    </row>
    <row r="70" spans="1:4">
      <c r="A70" s="404"/>
      <c r="B70" s="406"/>
      <c r="C70" s="269" t="s">
        <v>14</v>
      </c>
      <c r="D70" s="276"/>
    </row>
    <row r="71" spans="1:4">
      <c r="A71" s="404"/>
      <c r="B71" s="406"/>
      <c r="C71" s="11" t="s">
        <v>6</v>
      </c>
      <c r="D71" s="276">
        <f>SUM(D68:D70)</f>
        <v>0</v>
      </c>
    </row>
    <row r="72" spans="1:4">
      <c r="A72" s="404">
        <v>3</v>
      </c>
      <c r="B72" s="406" t="s">
        <v>17</v>
      </c>
      <c r="C72" s="269" t="s">
        <v>10</v>
      </c>
      <c r="D72" s="276"/>
    </row>
    <row r="73" spans="1:4">
      <c r="A73" s="404"/>
      <c r="B73" s="406"/>
      <c r="C73" s="269" t="s">
        <v>11</v>
      </c>
      <c r="D73" s="276"/>
    </row>
    <row r="74" spans="1:4">
      <c r="A74" s="404"/>
      <c r="B74" s="406"/>
      <c r="C74" s="269" t="s">
        <v>14</v>
      </c>
      <c r="D74" s="276"/>
    </row>
    <row r="75" spans="1:4">
      <c r="A75" s="404"/>
      <c r="B75" s="406"/>
      <c r="C75" s="11" t="s">
        <v>6</v>
      </c>
      <c r="D75" s="286">
        <f>SUM(D72:D74)</f>
        <v>0</v>
      </c>
    </row>
    <row r="76" spans="1:4">
      <c r="A76" s="404">
        <v>4</v>
      </c>
      <c r="B76" s="406" t="s">
        <v>18</v>
      </c>
      <c r="C76" s="269" t="s">
        <v>10</v>
      </c>
      <c r="D76" s="276"/>
    </row>
    <row r="77" spans="1:4">
      <c r="A77" s="404"/>
      <c r="B77" s="406"/>
      <c r="C77" s="269" t="s">
        <v>11</v>
      </c>
      <c r="D77" s="276"/>
    </row>
    <row r="78" spans="1:4">
      <c r="A78" s="404"/>
      <c r="B78" s="406"/>
      <c r="C78" s="269" t="s">
        <v>12</v>
      </c>
      <c r="D78" s="276"/>
    </row>
    <row r="79" spans="1:4">
      <c r="A79" s="404"/>
      <c r="B79" s="406"/>
      <c r="C79" s="269" t="s">
        <v>6</v>
      </c>
      <c r="D79" s="276">
        <f>SUM(D76:D78)</f>
        <v>0</v>
      </c>
    </row>
    <row r="80" spans="1:4">
      <c r="A80" s="4"/>
      <c r="B80" s="263" t="s">
        <v>4</v>
      </c>
      <c r="C80" s="269"/>
      <c r="D80" s="276">
        <f>SUM(D67+D75+D79)</f>
        <v>5</v>
      </c>
    </row>
    <row r="82" spans="1:3" ht="15.75">
      <c r="A82" s="337" t="s">
        <v>1527</v>
      </c>
      <c r="B82" s="337"/>
      <c r="C82" s="339" t="s">
        <v>1528</v>
      </c>
    </row>
  </sheetData>
  <mergeCells count="48">
    <mergeCell ref="A76:A79"/>
    <mergeCell ref="B76:B79"/>
    <mergeCell ref="A64:A67"/>
    <mergeCell ref="B64:B67"/>
    <mergeCell ref="A68:A71"/>
    <mergeCell ref="B68:B71"/>
    <mergeCell ref="A72:A75"/>
    <mergeCell ref="B72:B75"/>
    <mergeCell ref="A56:D56"/>
    <mergeCell ref="B58:D58"/>
    <mergeCell ref="C59:D59"/>
    <mergeCell ref="A60:D60"/>
    <mergeCell ref="A62:A63"/>
    <mergeCell ref="B62:B63"/>
    <mergeCell ref="C62:C63"/>
    <mergeCell ref="D62:D63"/>
    <mergeCell ref="A49:A52"/>
    <mergeCell ref="B49:B52"/>
    <mergeCell ref="A37:A40"/>
    <mergeCell ref="B37:B40"/>
    <mergeCell ref="A41:A44"/>
    <mergeCell ref="B41:B44"/>
    <mergeCell ref="A45:A48"/>
    <mergeCell ref="B45:B48"/>
    <mergeCell ref="A29:D29"/>
    <mergeCell ref="B31:D31"/>
    <mergeCell ref="C32:D32"/>
    <mergeCell ref="A33:D33"/>
    <mergeCell ref="A35:A36"/>
    <mergeCell ref="B35:B36"/>
    <mergeCell ref="C35:C36"/>
    <mergeCell ref="D35:D36"/>
    <mergeCell ref="A2:D2"/>
    <mergeCell ref="D8:D9"/>
    <mergeCell ref="B4:D4"/>
    <mergeCell ref="A22:A25"/>
    <mergeCell ref="A8:A9"/>
    <mergeCell ref="A14:A17"/>
    <mergeCell ref="A18:A21"/>
    <mergeCell ref="B10:B13"/>
    <mergeCell ref="A10:A13"/>
    <mergeCell ref="A6:D6"/>
    <mergeCell ref="C5:D5"/>
    <mergeCell ref="B14:B17"/>
    <mergeCell ref="B18:B21"/>
    <mergeCell ref="B22:B25"/>
    <mergeCell ref="B8:B9"/>
    <mergeCell ref="C8:C9"/>
  </mergeCells>
  <pageMargins left="0.51181102362204722" right="0.51181102362204722" top="0.74803149606299213" bottom="0.7480314960629921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theme="5" tint="0.59999389629810485"/>
  </sheetPr>
  <dimension ref="A1:E32"/>
  <sheetViews>
    <sheetView topLeftCell="A16" workbookViewId="0">
      <selection activeCell="C35" sqref="C35"/>
    </sheetView>
  </sheetViews>
  <sheetFormatPr defaultRowHeight="15"/>
  <cols>
    <col min="1" max="1" width="52.85546875" customWidth="1"/>
    <col min="2" max="2" width="25" customWidth="1"/>
    <col min="3" max="3" width="14.7109375" customWidth="1"/>
    <col min="4" max="4" width="13" customWidth="1"/>
    <col min="5" max="5" width="8.85546875" customWidth="1"/>
    <col min="6" max="6" width="21.5703125" customWidth="1"/>
  </cols>
  <sheetData>
    <row r="1" spans="1:5">
      <c r="A1" s="267"/>
      <c r="B1" s="267"/>
      <c r="C1" s="267"/>
      <c r="D1" s="440" t="s">
        <v>84</v>
      </c>
      <c r="E1" s="440"/>
    </row>
    <row r="2" spans="1:5">
      <c r="A2" s="373" t="s">
        <v>155</v>
      </c>
      <c r="B2" s="458"/>
      <c r="C2" s="458"/>
      <c r="D2" s="458"/>
      <c r="E2" s="458"/>
    </row>
    <row r="3" spans="1:5">
      <c r="A3" s="373" t="s">
        <v>1336</v>
      </c>
      <c r="B3" s="458"/>
      <c r="C3" s="458"/>
      <c r="D3" s="458"/>
      <c r="E3" s="458"/>
    </row>
    <row r="4" spans="1:5">
      <c r="A4" s="467" t="s">
        <v>1</v>
      </c>
      <c r="B4" s="486"/>
      <c r="C4" s="486"/>
      <c r="D4" s="486"/>
      <c r="E4" s="486"/>
    </row>
    <row r="5" spans="1:5">
      <c r="A5" s="279"/>
      <c r="B5" s="278"/>
      <c r="C5" s="278"/>
      <c r="D5" s="278"/>
      <c r="E5" s="278"/>
    </row>
    <row r="6" spans="1:5">
      <c r="A6" s="468" t="s">
        <v>741</v>
      </c>
      <c r="B6" s="469"/>
      <c r="C6" s="469"/>
      <c r="D6" s="469"/>
      <c r="E6" s="469"/>
    </row>
    <row r="7" spans="1:5">
      <c r="A7" s="6"/>
      <c r="B7" s="275" t="s">
        <v>227</v>
      </c>
      <c r="C7" s="275"/>
      <c r="D7" s="275"/>
      <c r="E7" s="275" t="s">
        <v>4</v>
      </c>
    </row>
    <row r="8" spans="1:5" ht="29.25" customHeight="1">
      <c r="A8" s="275" t="s">
        <v>135</v>
      </c>
      <c r="B8" s="6"/>
      <c r="C8" s="6"/>
      <c r="D8" s="6"/>
      <c r="E8" s="283" t="s">
        <v>292</v>
      </c>
    </row>
    <row r="9" spans="1:5" ht="29.25" customHeight="1">
      <c r="A9" s="275" t="s">
        <v>136</v>
      </c>
      <c r="B9" s="275" t="s">
        <v>242</v>
      </c>
      <c r="C9" s="283">
        <v>1</v>
      </c>
      <c r="D9" s="283"/>
      <c r="E9" s="283">
        <v>1</v>
      </c>
    </row>
    <row r="10" spans="1:5" ht="33" customHeight="1">
      <c r="A10" s="275" t="s">
        <v>140</v>
      </c>
      <c r="B10" s="6"/>
      <c r="C10" s="6"/>
      <c r="D10" s="6"/>
      <c r="E10" s="283" t="s">
        <v>292</v>
      </c>
    </row>
    <row r="11" spans="1:5" ht="45.75" customHeight="1">
      <c r="A11" s="275" t="s">
        <v>137</v>
      </c>
      <c r="B11" s="6"/>
      <c r="C11" s="6"/>
      <c r="D11" s="6"/>
      <c r="E11" s="283" t="s">
        <v>292</v>
      </c>
    </row>
    <row r="12" spans="1:5" ht="44.25" customHeight="1">
      <c r="A12" s="275" t="s">
        <v>141</v>
      </c>
      <c r="B12" s="6"/>
      <c r="C12" s="6"/>
      <c r="D12" s="6"/>
      <c r="E12" s="283" t="s">
        <v>292</v>
      </c>
    </row>
    <row r="13" spans="1:5" ht="31.5" customHeight="1">
      <c r="A13" s="275" t="s">
        <v>138</v>
      </c>
      <c r="B13" s="6"/>
      <c r="C13" s="6"/>
      <c r="D13" s="6"/>
      <c r="E13" s="283" t="s">
        <v>292</v>
      </c>
    </row>
    <row r="14" spans="1:5" ht="27" customHeight="1">
      <c r="A14" s="275" t="s">
        <v>139</v>
      </c>
      <c r="B14" s="6"/>
      <c r="C14" s="6"/>
      <c r="D14" s="6"/>
      <c r="E14" s="283" t="s">
        <v>292</v>
      </c>
    </row>
    <row r="15" spans="1:5">
      <c r="A15" s="285"/>
      <c r="B15" s="1"/>
      <c r="C15" s="1"/>
      <c r="D15" s="1"/>
      <c r="E15" s="1"/>
    </row>
    <row r="16" spans="1:5">
      <c r="A16" s="267"/>
      <c r="B16" s="267"/>
      <c r="C16" s="267"/>
      <c r="D16" s="440" t="s">
        <v>84</v>
      </c>
      <c r="E16" s="440"/>
    </row>
    <row r="17" spans="1:5">
      <c r="A17" s="373" t="s">
        <v>155</v>
      </c>
      <c r="B17" s="458"/>
      <c r="C17" s="458"/>
      <c r="D17" s="458"/>
      <c r="E17" s="458"/>
    </row>
    <row r="18" spans="1:5" ht="15" customHeight="1">
      <c r="A18" s="373" t="s">
        <v>1336</v>
      </c>
      <c r="B18" s="458"/>
      <c r="C18" s="458"/>
      <c r="D18" s="458"/>
      <c r="E18" s="458"/>
    </row>
    <row r="19" spans="1:5">
      <c r="A19" s="467" t="s">
        <v>1</v>
      </c>
      <c r="B19" s="486"/>
      <c r="C19" s="486"/>
      <c r="D19" s="486"/>
      <c r="E19" s="486"/>
    </row>
    <row r="20" spans="1:5">
      <c r="A20" s="279"/>
      <c r="B20" s="278"/>
      <c r="C20" s="278"/>
      <c r="D20" s="278"/>
      <c r="E20" s="278"/>
    </row>
    <row r="21" spans="1:5" ht="34.5" customHeight="1">
      <c r="A21" s="468" t="s">
        <v>1130</v>
      </c>
      <c r="B21" s="469"/>
      <c r="C21" s="469"/>
      <c r="D21" s="469"/>
      <c r="E21" s="469"/>
    </row>
    <row r="22" spans="1:5">
      <c r="A22" s="6"/>
      <c r="B22" s="275" t="s">
        <v>227</v>
      </c>
      <c r="C22" s="275"/>
      <c r="D22" s="275"/>
      <c r="E22" s="275" t="s">
        <v>4</v>
      </c>
    </row>
    <row r="23" spans="1:5" ht="30">
      <c r="A23" s="275" t="s">
        <v>135</v>
      </c>
      <c r="B23" s="6"/>
      <c r="C23" s="6"/>
      <c r="D23" s="6"/>
      <c r="E23" s="283" t="s">
        <v>292</v>
      </c>
    </row>
    <row r="24" spans="1:5" ht="45">
      <c r="A24" s="275" t="s">
        <v>136</v>
      </c>
      <c r="B24" s="275" t="s">
        <v>259</v>
      </c>
      <c r="C24" s="283">
        <v>3</v>
      </c>
      <c r="D24" s="283"/>
      <c r="E24" s="283">
        <v>3</v>
      </c>
    </row>
    <row r="25" spans="1:5" ht="45">
      <c r="A25" s="275" t="s">
        <v>140</v>
      </c>
      <c r="B25" s="6"/>
      <c r="C25" s="6"/>
      <c r="D25" s="6"/>
      <c r="E25" s="283" t="s">
        <v>292</v>
      </c>
    </row>
    <row r="26" spans="1:5" ht="45">
      <c r="A26" s="275" t="s">
        <v>137</v>
      </c>
      <c r="B26" s="6"/>
      <c r="C26" s="6"/>
      <c r="D26" s="6"/>
      <c r="E26" s="283" t="s">
        <v>292</v>
      </c>
    </row>
    <row r="27" spans="1:5" ht="45">
      <c r="A27" s="275" t="s">
        <v>141</v>
      </c>
      <c r="B27" s="6"/>
      <c r="C27" s="6"/>
      <c r="D27" s="6"/>
      <c r="E27" s="283" t="s">
        <v>292</v>
      </c>
    </row>
    <row r="28" spans="1:5" ht="30">
      <c r="A28" s="275" t="s">
        <v>138</v>
      </c>
      <c r="B28" s="6"/>
      <c r="C28" s="6"/>
      <c r="D28" s="6"/>
      <c r="E28" s="283" t="s">
        <v>292</v>
      </c>
    </row>
    <row r="29" spans="1:5" ht="30">
      <c r="A29" s="275" t="s">
        <v>139</v>
      </c>
      <c r="B29" s="6"/>
      <c r="C29" s="6"/>
      <c r="D29" s="6"/>
      <c r="E29" s="283" t="s">
        <v>292</v>
      </c>
    </row>
    <row r="32" spans="1:5" ht="15.75">
      <c r="A32" s="337" t="s">
        <v>1527</v>
      </c>
      <c r="B32" s="337"/>
      <c r="C32" s="338" t="s">
        <v>1528</v>
      </c>
      <c r="D32" s="338"/>
    </row>
  </sheetData>
  <mergeCells count="10">
    <mergeCell ref="A17:E17"/>
    <mergeCell ref="A18:E18"/>
    <mergeCell ref="A19:E19"/>
    <mergeCell ref="A21:E21"/>
    <mergeCell ref="D1:E1"/>
    <mergeCell ref="A2:E2"/>
    <mergeCell ref="A3:E3"/>
    <mergeCell ref="A4:E4"/>
    <mergeCell ref="A6:E6"/>
    <mergeCell ref="D16:E16"/>
  </mergeCells>
  <pageMargins left="0.51181102362204722" right="0.51181102362204722" top="0.74803149606299213" bottom="0.74803149606299213"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sheetPr>
    <tabColor theme="5" tint="0.59999389629810485"/>
  </sheetPr>
  <dimension ref="A1:G132"/>
  <sheetViews>
    <sheetView view="pageBreakPreview" topLeftCell="A127" zoomScale="70" zoomScaleNormal="100" zoomScaleSheetLayoutView="70" workbookViewId="0">
      <selection activeCell="F132" sqref="F132"/>
    </sheetView>
  </sheetViews>
  <sheetFormatPr defaultRowHeight="15"/>
  <cols>
    <col min="1" max="1" width="26.42578125" style="169" customWidth="1"/>
    <col min="2" max="2" width="49" style="126" customWidth="1"/>
    <col min="3" max="3" width="26.5703125" style="126" customWidth="1"/>
    <col min="4" max="4" width="15" style="126" customWidth="1"/>
    <col min="5" max="5" width="17" style="126" customWidth="1"/>
    <col min="6" max="6" width="27.140625" style="126" customWidth="1"/>
    <col min="7" max="7" width="16.28515625" style="126" customWidth="1"/>
    <col min="8" max="16384" width="9.140625" style="126"/>
  </cols>
  <sheetData>
    <row r="1" spans="1:7">
      <c r="A1" s="168"/>
      <c r="B1" s="148"/>
      <c r="C1" s="148"/>
      <c r="D1" s="148"/>
      <c r="E1" s="569" t="s">
        <v>105</v>
      </c>
      <c r="F1" s="569"/>
      <c r="G1" s="569"/>
    </row>
    <row r="2" spans="1:7" ht="15" customHeight="1">
      <c r="A2" s="538" t="s">
        <v>155</v>
      </c>
      <c r="B2" s="538"/>
      <c r="C2" s="538"/>
      <c r="D2" s="538"/>
      <c r="E2" s="538"/>
      <c r="F2" s="538"/>
      <c r="G2" s="538"/>
    </row>
    <row r="3" spans="1:7" ht="15" customHeight="1">
      <c r="A3" s="538" t="s">
        <v>1205</v>
      </c>
      <c r="B3" s="538"/>
      <c r="C3" s="538"/>
      <c r="D3" s="538"/>
      <c r="E3" s="538"/>
      <c r="F3" s="538"/>
      <c r="G3" s="538"/>
    </row>
    <row r="4" spans="1:7" ht="15" customHeight="1">
      <c r="A4" s="533" t="s">
        <v>1</v>
      </c>
      <c r="B4" s="533"/>
      <c r="C4" s="533"/>
      <c r="D4" s="533"/>
      <c r="E4" s="533"/>
      <c r="F4" s="533"/>
      <c r="G4" s="533"/>
    </row>
    <row r="5" spans="1:7" ht="33.75" customHeight="1">
      <c r="A5" s="570" t="s">
        <v>1030</v>
      </c>
      <c r="B5" s="570"/>
      <c r="C5" s="570"/>
      <c r="D5" s="570"/>
      <c r="E5" s="570"/>
      <c r="F5" s="570"/>
      <c r="G5" s="570"/>
    </row>
    <row r="6" spans="1:7" ht="69.75" customHeight="1">
      <c r="A6" s="254" t="s">
        <v>178</v>
      </c>
      <c r="B6" s="161" t="s">
        <v>55</v>
      </c>
      <c r="C6" s="161" t="s">
        <v>143</v>
      </c>
      <c r="D6" s="161" t="s">
        <v>144</v>
      </c>
      <c r="E6" s="161" t="s">
        <v>147</v>
      </c>
      <c r="F6" s="161" t="s">
        <v>145</v>
      </c>
      <c r="G6" s="161" t="s">
        <v>142</v>
      </c>
    </row>
    <row r="7" spans="1:7" ht="96.75" customHeight="1">
      <c r="A7" s="560" t="s">
        <v>1031</v>
      </c>
      <c r="B7" s="162" t="s">
        <v>1032</v>
      </c>
      <c r="C7" s="253" t="s">
        <v>1033</v>
      </c>
      <c r="D7" s="249" t="s">
        <v>1034</v>
      </c>
      <c r="E7" s="571" t="s">
        <v>1206</v>
      </c>
      <c r="F7" s="571" t="s">
        <v>1035</v>
      </c>
      <c r="G7" s="574" t="s">
        <v>1036</v>
      </c>
    </row>
    <row r="8" spans="1:7" ht="75">
      <c r="A8" s="561"/>
      <c r="B8" s="162" t="s">
        <v>1207</v>
      </c>
      <c r="C8" s="253" t="s">
        <v>1037</v>
      </c>
      <c r="D8" s="249" t="s">
        <v>1080</v>
      </c>
      <c r="E8" s="572"/>
      <c r="F8" s="572"/>
      <c r="G8" s="575"/>
    </row>
    <row r="9" spans="1:7" ht="56.25" customHeight="1">
      <c r="A9" s="561"/>
      <c r="B9" s="162" t="s">
        <v>1038</v>
      </c>
      <c r="C9" s="253" t="s">
        <v>1039</v>
      </c>
      <c r="D9" s="249" t="s">
        <v>1034</v>
      </c>
      <c r="E9" s="572"/>
      <c r="F9" s="572"/>
      <c r="G9" s="575"/>
    </row>
    <row r="10" spans="1:7" ht="75" hidden="1" customHeight="1">
      <c r="A10" s="561"/>
      <c r="B10" s="162"/>
      <c r="C10" s="253" t="s">
        <v>1040</v>
      </c>
      <c r="D10" s="249" t="s">
        <v>1080</v>
      </c>
      <c r="E10" s="572"/>
      <c r="F10" s="572"/>
      <c r="G10" s="575"/>
    </row>
    <row r="11" spans="1:7" ht="75">
      <c r="A11" s="561"/>
      <c r="B11" s="162" t="s">
        <v>1041</v>
      </c>
      <c r="C11" s="253" t="s">
        <v>1042</v>
      </c>
      <c r="D11" s="249" t="s">
        <v>1080</v>
      </c>
      <c r="E11" s="572"/>
      <c r="F11" s="572"/>
      <c r="G11" s="575"/>
    </row>
    <row r="12" spans="1:7" ht="45">
      <c r="A12" s="561"/>
      <c r="B12" s="162" t="s">
        <v>1043</v>
      </c>
      <c r="C12" s="253" t="s">
        <v>1044</v>
      </c>
      <c r="D12" s="249" t="s">
        <v>1034</v>
      </c>
      <c r="E12" s="572"/>
      <c r="F12" s="572"/>
      <c r="G12" s="575"/>
    </row>
    <row r="13" spans="1:7" ht="96" customHeight="1">
      <c r="A13" s="562"/>
      <c r="B13" s="162" t="s">
        <v>1045</v>
      </c>
      <c r="C13" s="253" t="s">
        <v>1046</v>
      </c>
      <c r="D13" s="249" t="s">
        <v>1080</v>
      </c>
      <c r="E13" s="573"/>
      <c r="F13" s="573"/>
      <c r="G13" s="576"/>
    </row>
    <row r="15" spans="1:7" ht="15" customHeight="1">
      <c r="A15" s="168"/>
      <c r="B15" s="148"/>
      <c r="C15" s="148"/>
      <c r="D15" s="148"/>
      <c r="E15" s="569" t="s">
        <v>105</v>
      </c>
      <c r="F15" s="569"/>
      <c r="G15" s="569"/>
    </row>
    <row r="16" spans="1:7" ht="15" customHeight="1">
      <c r="A16" s="538" t="s">
        <v>155</v>
      </c>
      <c r="B16" s="538"/>
      <c r="C16" s="538"/>
      <c r="D16" s="538"/>
      <c r="E16" s="538"/>
      <c r="F16" s="538"/>
      <c r="G16" s="538"/>
    </row>
    <row r="17" spans="1:7" ht="15" customHeight="1">
      <c r="A17" s="538" t="s">
        <v>1205</v>
      </c>
      <c r="B17" s="538"/>
      <c r="C17" s="538"/>
      <c r="D17" s="538"/>
      <c r="E17" s="538"/>
      <c r="F17" s="538"/>
      <c r="G17" s="538"/>
    </row>
    <row r="18" spans="1:7" ht="15" customHeight="1">
      <c r="A18" s="533" t="s">
        <v>1</v>
      </c>
      <c r="B18" s="533"/>
      <c r="C18" s="533"/>
      <c r="D18" s="533"/>
      <c r="E18" s="533"/>
      <c r="F18" s="533"/>
      <c r="G18" s="533"/>
    </row>
    <row r="19" spans="1:7" ht="33.75" customHeight="1">
      <c r="A19" s="570" t="s">
        <v>1047</v>
      </c>
      <c r="B19" s="570"/>
      <c r="C19" s="570"/>
      <c r="D19" s="570"/>
      <c r="E19" s="570"/>
      <c r="F19" s="570"/>
      <c r="G19" s="570"/>
    </row>
    <row r="20" spans="1:7" ht="69.75" customHeight="1">
      <c r="A20" s="254" t="s">
        <v>178</v>
      </c>
      <c r="B20" s="161" t="s">
        <v>55</v>
      </c>
      <c r="C20" s="161" t="s">
        <v>143</v>
      </c>
      <c r="D20" s="161" t="s">
        <v>144</v>
      </c>
      <c r="E20" s="161" t="s">
        <v>147</v>
      </c>
      <c r="F20" s="161" t="s">
        <v>145</v>
      </c>
      <c r="G20" s="161" t="s">
        <v>142</v>
      </c>
    </row>
    <row r="21" spans="1:7" ht="69" customHeight="1">
      <c r="A21" s="560" t="s">
        <v>293</v>
      </c>
      <c r="B21" s="163" t="s">
        <v>1208</v>
      </c>
      <c r="C21" s="253" t="s">
        <v>1033</v>
      </c>
      <c r="D21" s="249" t="s">
        <v>1034</v>
      </c>
      <c r="E21" s="571" t="s">
        <v>1209</v>
      </c>
      <c r="F21" s="571" t="s">
        <v>1035</v>
      </c>
      <c r="G21" s="574" t="s">
        <v>1036</v>
      </c>
    </row>
    <row r="22" spans="1:7" ht="183.75" customHeight="1">
      <c r="A22" s="561"/>
      <c r="B22" s="163" t="s">
        <v>1210</v>
      </c>
      <c r="C22" s="253" t="s">
        <v>1037</v>
      </c>
      <c r="D22" s="249" t="s">
        <v>1080</v>
      </c>
      <c r="E22" s="572"/>
      <c r="F22" s="572"/>
      <c r="G22" s="575"/>
    </row>
    <row r="23" spans="1:7" ht="75">
      <c r="A23" s="561"/>
      <c r="B23" s="163" t="s">
        <v>968</v>
      </c>
      <c r="C23" s="253" t="s">
        <v>1040</v>
      </c>
      <c r="D23" s="249" t="s">
        <v>1080</v>
      </c>
      <c r="E23" s="572"/>
      <c r="F23" s="572"/>
      <c r="G23" s="575"/>
    </row>
    <row r="24" spans="1:7" ht="75">
      <c r="A24" s="562"/>
      <c r="B24" s="164" t="s">
        <v>967</v>
      </c>
      <c r="C24" s="253" t="s">
        <v>1042</v>
      </c>
      <c r="D24" s="249" t="s">
        <v>1080</v>
      </c>
      <c r="E24" s="572"/>
      <c r="F24" s="572"/>
      <c r="G24" s="575"/>
    </row>
    <row r="25" spans="1:7" ht="135" customHeight="1">
      <c r="A25" s="560" t="s">
        <v>265</v>
      </c>
      <c r="B25" s="163" t="s">
        <v>1211</v>
      </c>
      <c r="C25" s="253" t="s">
        <v>1033</v>
      </c>
      <c r="D25" s="249" t="s">
        <v>1034</v>
      </c>
      <c r="E25" s="572"/>
      <c r="F25" s="572"/>
      <c r="G25" s="575"/>
    </row>
    <row r="26" spans="1:7" ht="121.5" customHeight="1">
      <c r="A26" s="561"/>
      <c r="B26" s="163" t="s">
        <v>1212</v>
      </c>
      <c r="C26" s="253" t="s">
        <v>1037</v>
      </c>
      <c r="D26" s="249" t="s">
        <v>1080</v>
      </c>
      <c r="E26" s="572"/>
      <c r="F26" s="572"/>
      <c r="G26" s="575"/>
    </row>
    <row r="27" spans="1:7" ht="34.5" customHeight="1">
      <c r="A27" s="561"/>
      <c r="B27" s="164" t="s">
        <v>988</v>
      </c>
      <c r="C27" s="253" t="s">
        <v>1039</v>
      </c>
      <c r="D27" s="249" t="s">
        <v>1034</v>
      </c>
      <c r="E27" s="572"/>
      <c r="F27" s="572"/>
      <c r="G27" s="575"/>
    </row>
    <row r="28" spans="1:7" ht="75">
      <c r="A28" s="562"/>
      <c r="B28" s="164" t="s">
        <v>809</v>
      </c>
      <c r="C28" s="253" t="s">
        <v>1040</v>
      </c>
      <c r="D28" s="249" t="s">
        <v>1080</v>
      </c>
      <c r="E28" s="573"/>
      <c r="F28" s="573"/>
      <c r="G28" s="576"/>
    </row>
    <row r="30" spans="1:7" ht="15" customHeight="1">
      <c r="A30" s="168"/>
      <c r="B30" s="148"/>
      <c r="C30" s="148"/>
      <c r="D30" s="148"/>
      <c r="E30" s="569" t="s">
        <v>105</v>
      </c>
      <c r="F30" s="569"/>
      <c r="G30" s="569"/>
    </row>
    <row r="31" spans="1:7" ht="15" customHeight="1">
      <c r="A31" s="538" t="s">
        <v>155</v>
      </c>
      <c r="B31" s="538"/>
      <c r="C31" s="538"/>
      <c r="D31" s="538"/>
      <c r="E31" s="538"/>
      <c r="F31" s="538"/>
      <c r="G31" s="538"/>
    </row>
    <row r="32" spans="1:7" ht="15" customHeight="1">
      <c r="A32" s="538" t="s">
        <v>1205</v>
      </c>
      <c r="B32" s="538"/>
      <c r="C32" s="538"/>
      <c r="D32" s="538"/>
      <c r="E32" s="538"/>
      <c r="F32" s="538"/>
      <c r="G32" s="538"/>
    </row>
    <row r="33" spans="1:7" ht="15" customHeight="1">
      <c r="A33" s="533" t="s">
        <v>1</v>
      </c>
      <c r="B33" s="533"/>
      <c r="C33" s="533"/>
      <c r="D33" s="533"/>
      <c r="E33" s="533"/>
      <c r="F33" s="533"/>
      <c r="G33" s="533"/>
    </row>
    <row r="34" spans="1:7" ht="33.75" customHeight="1">
      <c r="A34" s="570" t="s">
        <v>1048</v>
      </c>
      <c r="B34" s="570"/>
      <c r="C34" s="570"/>
      <c r="D34" s="570"/>
      <c r="E34" s="570"/>
      <c r="F34" s="570"/>
      <c r="G34" s="570"/>
    </row>
    <row r="35" spans="1:7" ht="69.75" customHeight="1">
      <c r="A35" s="254" t="s">
        <v>178</v>
      </c>
      <c r="B35" s="161" t="s">
        <v>55</v>
      </c>
      <c r="C35" s="161" t="s">
        <v>143</v>
      </c>
      <c r="D35" s="161" t="s">
        <v>144</v>
      </c>
      <c r="E35" s="161" t="s">
        <v>147</v>
      </c>
      <c r="F35" s="161" t="s">
        <v>145</v>
      </c>
      <c r="G35" s="161" t="s">
        <v>142</v>
      </c>
    </row>
    <row r="36" spans="1:7" ht="120" customHeight="1">
      <c r="A36" s="560" t="s">
        <v>267</v>
      </c>
      <c r="B36" s="163" t="s">
        <v>1049</v>
      </c>
      <c r="C36" s="253" t="s">
        <v>1033</v>
      </c>
      <c r="D36" s="249" t="s">
        <v>1034</v>
      </c>
      <c r="E36" s="571" t="s">
        <v>1213</v>
      </c>
      <c r="F36" s="571" t="s">
        <v>1035</v>
      </c>
      <c r="G36" s="574" t="s">
        <v>1036</v>
      </c>
    </row>
    <row r="37" spans="1:7" ht="140.25" customHeight="1">
      <c r="A37" s="561"/>
      <c r="B37" s="163" t="s">
        <v>1050</v>
      </c>
      <c r="C37" s="253" t="s">
        <v>1037</v>
      </c>
      <c r="D37" s="249" t="s">
        <v>1080</v>
      </c>
      <c r="E37" s="572"/>
      <c r="F37" s="572"/>
      <c r="G37" s="575"/>
    </row>
    <row r="38" spans="1:7" ht="75">
      <c r="A38" s="561"/>
      <c r="B38" s="163" t="s">
        <v>1214</v>
      </c>
      <c r="C38" s="253" t="s">
        <v>1040</v>
      </c>
      <c r="D38" s="249" t="s">
        <v>1080</v>
      </c>
      <c r="E38" s="572"/>
      <c r="F38" s="572"/>
      <c r="G38" s="575"/>
    </row>
    <row r="39" spans="1:7" ht="75">
      <c r="A39" s="562"/>
      <c r="B39" s="163" t="s">
        <v>1051</v>
      </c>
      <c r="C39" s="253" t="s">
        <v>1042</v>
      </c>
      <c r="D39" s="249" t="s">
        <v>1080</v>
      </c>
      <c r="E39" s="573"/>
      <c r="F39" s="573"/>
      <c r="G39" s="576"/>
    </row>
    <row r="41" spans="1:7" ht="15" customHeight="1">
      <c r="A41" s="168"/>
      <c r="B41" s="148"/>
      <c r="C41" s="148"/>
      <c r="D41" s="148"/>
      <c r="E41" s="569" t="s">
        <v>105</v>
      </c>
      <c r="F41" s="569"/>
      <c r="G41" s="569"/>
    </row>
    <row r="42" spans="1:7" ht="15" customHeight="1">
      <c r="A42" s="538" t="s">
        <v>155</v>
      </c>
      <c r="B42" s="538"/>
      <c r="C42" s="538"/>
      <c r="D42" s="538"/>
      <c r="E42" s="538"/>
      <c r="F42" s="538"/>
      <c r="G42" s="538"/>
    </row>
    <row r="43" spans="1:7" ht="15" customHeight="1">
      <c r="A43" s="538" t="s">
        <v>1205</v>
      </c>
      <c r="B43" s="538"/>
      <c r="C43" s="538"/>
      <c r="D43" s="538"/>
      <c r="E43" s="538"/>
      <c r="F43" s="538"/>
      <c r="G43" s="538"/>
    </row>
    <row r="44" spans="1:7" ht="15" customHeight="1">
      <c r="A44" s="533" t="s">
        <v>1</v>
      </c>
      <c r="B44" s="533"/>
      <c r="C44" s="533"/>
      <c r="D44" s="533"/>
      <c r="E44" s="533"/>
      <c r="F44" s="533"/>
      <c r="G44" s="533"/>
    </row>
    <row r="45" spans="1:7" ht="33.75" customHeight="1">
      <c r="A45" s="570" t="s">
        <v>1052</v>
      </c>
      <c r="B45" s="570"/>
      <c r="C45" s="570"/>
      <c r="D45" s="570"/>
      <c r="E45" s="570"/>
      <c r="F45" s="570"/>
      <c r="G45" s="570"/>
    </row>
    <row r="46" spans="1:7" ht="69.75" customHeight="1">
      <c r="A46" s="254" t="s">
        <v>178</v>
      </c>
      <c r="B46" s="161" t="s">
        <v>55</v>
      </c>
      <c r="C46" s="161" t="s">
        <v>143</v>
      </c>
      <c r="D46" s="161" t="s">
        <v>144</v>
      </c>
      <c r="E46" s="161" t="s">
        <v>147</v>
      </c>
      <c r="F46" s="161" t="s">
        <v>145</v>
      </c>
      <c r="G46" s="161" t="s">
        <v>142</v>
      </c>
    </row>
    <row r="47" spans="1:7" ht="227.25" customHeight="1">
      <c r="A47" s="560" t="s">
        <v>252</v>
      </c>
      <c r="B47" s="163" t="s">
        <v>1053</v>
      </c>
      <c r="C47" s="253" t="s">
        <v>1033</v>
      </c>
      <c r="D47" s="249" t="s">
        <v>1034</v>
      </c>
      <c r="E47" s="563" t="s">
        <v>1215</v>
      </c>
      <c r="F47" s="563" t="s">
        <v>1035</v>
      </c>
      <c r="G47" s="566" t="s">
        <v>1054</v>
      </c>
    </row>
    <row r="48" spans="1:7" ht="198" customHeight="1">
      <c r="A48" s="561"/>
      <c r="B48" s="163" t="s">
        <v>1216</v>
      </c>
      <c r="C48" s="253" t="s">
        <v>1037</v>
      </c>
      <c r="D48" s="249" t="s">
        <v>1080</v>
      </c>
      <c r="E48" s="564"/>
      <c r="F48" s="564"/>
      <c r="G48" s="567"/>
    </row>
    <row r="49" spans="1:7" ht="45">
      <c r="A49" s="561"/>
      <c r="B49" s="163" t="s">
        <v>1055</v>
      </c>
      <c r="C49" s="253" t="s">
        <v>1039</v>
      </c>
      <c r="D49" s="249" t="s">
        <v>1034</v>
      </c>
      <c r="E49" s="564"/>
      <c r="F49" s="564"/>
      <c r="G49" s="567"/>
    </row>
    <row r="50" spans="1:7" ht="75">
      <c r="A50" s="561"/>
      <c r="B50" s="165" t="s">
        <v>764</v>
      </c>
      <c r="C50" s="253" t="s">
        <v>1056</v>
      </c>
      <c r="D50" s="249" t="s">
        <v>1080</v>
      </c>
      <c r="E50" s="564"/>
      <c r="F50" s="564"/>
      <c r="G50" s="567"/>
    </row>
    <row r="51" spans="1:7" ht="75">
      <c r="A51" s="561"/>
      <c r="B51" s="163" t="s">
        <v>1057</v>
      </c>
      <c r="C51" s="253" t="s">
        <v>1040</v>
      </c>
      <c r="D51" s="249" t="s">
        <v>1080</v>
      </c>
      <c r="E51" s="564"/>
      <c r="F51" s="564"/>
      <c r="G51" s="567"/>
    </row>
    <row r="52" spans="1:7" ht="81.75" customHeight="1">
      <c r="A52" s="561"/>
      <c r="B52" s="163" t="s">
        <v>1217</v>
      </c>
      <c r="C52" s="253" t="s">
        <v>1058</v>
      </c>
      <c r="D52" s="249" t="s">
        <v>1080</v>
      </c>
      <c r="E52" s="564"/>
      <c r="F52" s="564"/>
      <c r="G52" s="567"/>
    </row>
    <row r="53" spans="1:7" ht="89.25" customHeight="1">
      <c r="A53" s="561"/>
      <c r="B53" s="163" t="s">
        <v>1059</v>
      </c>
      <c r="C53" s="253" t="s">
        <v>1042</v>
      </c>
      <c r="D53" s="249" t="s">
        <v>1080</v>
      </c>
      <c r="E53" s="564"/>
      <c r="F53" s="564"/>
      <c r="G53" s="567"/>
    </row>
    <row r="54" spans="1:7" ht="44.25" customHeight="1">
      <c r="A54" s="561"/>
      <c r="B54" s="166" t="s">
        <v>1060</v>
      </c>
      <c r="C54" s="253" t="s">
        <v>1044</v>
      </c>
      <c r="D54" s="249" t="s">
        <v>1034</v>
      </c>
      <c r="E54" s="564"/>
      <c r="F54" s="564"/>
      <c r="G54" s="567"/>
    </row>
    <row r="55" spans="1:7" ht="30">
      <c r="A55" s="562"/>
      <c r="B55" s="162" t="s">
        <v>1218</v>
      </c>
      <c r="C55" s="167" t="s">
        <v>1219</v>
      </c>
      <c r="D55" s="249" t="s">
        <v>1081</v>
      </c>
      <c r="E55" s="565"/>
      <c r="F55" s="565"/>
      <c r="G55" s="568"/>
    </row>
    <row r="57" spans="1:7" ht="15" customHeight="1">
      <c r="A57" s="168"/>
      <c r="B57" s="148"/>
      <c r="C57" s="148"/>
      <c r="D57" s="148"/>
      <c r="E57" s="569" t="s">
        <v>105</v>
      </c>
      <c r="F57" s="569"/>
      <c r="G57" s="569"/>
    </row>
    <row r="58" spans="1:7" ht="15" customHeight="1">
      <c r="A58" s="538" t="s">
        <v>155</v>
      </c>
      <c r="B58" s="538"/>
      <c r="C58" s="538"/>
      <c r="D58" s="538"/>
      <c r="E58" s="538"/>
      <c r="F58" s="538"/>
      <c r="G58" s="538"/>
    </row>
    <row r="59" spans="1:7" ht="15" customHeight="1">
      <c r="A59" s="538" t="s">
        <v>1205</v>
      </c>
      <c r="B59" s="538"/>
      <c r="C59" s="538"/>
      <c r="D59" s="538"/>
      <c r="E59" s="538"/>
      <c r="F59" s="538"/>
      <c r="G59" s="538"/>
    </row>
    <row r="60" spans="1:7" ht="15" customHeight="1">
      <c r="A60" s="533" t="s">
        <v>1</v>
      </c>
      <c r="B60" s="533"/>
      <c r="C60" s="533"/>
      <c r="D60" s="533"/>
      <c r="E60" s="533"/>
      <c r="F60" s="533"/>
      <c r="G60" s="533"/>
    </row>
    <row r="61" spans="1:7" ht="33.75" customHeight="1">
      <c r="A61" s="570" t="s">
        <v>1061</v>
      </c>
      <c r="B61" s="570"/>
      <c r="C61" s="570"/>
      <c r="D61" s="570"/>
      <c r="E61" s="570"/>
      <c r="F61" s="570"/>
      <c r="G61" s="570"/>
    </row>
    <row r="62" spans="1:7" ht="69.75" customHeight="1">
      <c r="A62" s="254" t="s">
        <v>178</v>
      </c>
      <c r="B62" s="161" t="s">
        <v>55</v>
      </c>
      <c r="C62" s="161" t="s">
        <v>143</v>
      </c>
      <c r="D62" s="161" t="s">
        <v>144</v>
      </c>
      <c r="E62" s="161" t="s">
        <v>147</v>
      </c>
      <c r="F62" s="161" t="s">
        <v>145</v>
      </c>
      <c r="G62" s="161" t="s">
        <v>142</v>
      </c>
    </row>
    <row r="63" spans="1:7" ht="301.5" customHeight="1">
      <c r="A63" s="560" t="s">
        <v>254</v>
      </c>
      <c r="B63" s="163" t="s">
        <v>1062</v>
      </c>
      <c r="C63" s="253" t="s">
        <v>1033</v>
      </c>
      <c r="D63" s="249" t="s">
        <v>1034</v>
      </c>
      <c r="E63" s="563" t="s">
        <v>1220</v>
      </c>
      <c r="F63" s="563" t="s">
        <v>1035</v>
      </c>
      <c r="G63" s="566" t="s">
        <v>1054</v>
      </c>
    </row>
    <row r="64" spans="1:7" ht="160.5" customHeight="1">
      <c r="A64" s="561"/>
      <c r="B64" s="163" t="s">
        <v>1221</v>
      </c>
      <c r="C64" s="253" t="s">
        <v>1037</v>
      </c>
      <c r="D64" s="249" t="s">
        <v>1080</v>
      </c>
      <c r="E64" s="564"/>
      <c r="F64" s="564"/>
      <c r="G64" s="567"/>
    </row>
    <row r="65" spans="1:7" ht="45">
      <c r="A65" s="561"/>
      <c r="B65" s="163" t="s">
        <v>1063</v>
      </c>
      <c r="C65" s="253" t="s">
        <v>1039</v>
      </c>
      <c r="D65" s="249" t="s">
        <v>1034</v>
      </c>
      <c r="E65" s="564"/>
      <c r="F65" s="564"/>
      <c r="G65" s="567"/>
    </row>
    <row r="66" spans="1:7" ht="75">
      <c r="A66" s="561"/>
      <c r="B66" s="165" t="s">
        <v>764</v>
      </c>
      <c r="C66" s="253" t="s">
        <v>1056</v>
      </c>
      <c r="D66" s="249" t="s">
        <v>1080</v>
      </c>
      <c r="E66" s="564"/>
      <c r="F66" s="564"/>
      <c r="G66" s="567"/>
    </row>
    <row r="67" spans="1:7" ht="127.5" customHeight="1">
      <c r="A67" s="561"/>
      <c r="B67" s="163" t="s">
        <v>1222</v>
      </c>
      <c r="C67" s="253" t="s">
        <v>1058</v>
      </c>
      <c r="D67" s="249" t="s">
        <v>1080</v>
      </c>
      <c r="E67" s="564"/>
      <c r="F67" s="564"/>
      <c r="G67" s="567"/>
    </row>
    <row r="68" spans="1:7" ht="75">
      <c r="A68" s="561"/>
      <c r="B68" s="163" t="s">
        <v>1064</v>
      </c>
      <c r="C68" s="253" t="s">
        <v>1042</v>
      </c>
      <c r="D68" s="249" t="s">
        <v>1080</v>
      </c>
      <c r="E68" s="564"/>
      <c r="F68" s="564"/>
      <c r="G68" s="567"/>
    </row>
    <row r="69" spans="1:7" ht="30">
      <c r="A69" s="562"/>
      <c r="B69" s="162" t="s">
        <v>1218</v>
      </c>
      <c r="C69" s="167" t="s">
        <v>1219</v>
      </c>
      <c r="D69" s="249" t="s">
        <v>1081</v>
      </c>
      <c r="E69" s="565"/>
      <c r="F69" s="565"/>
      <c r="G69" s="568"/>
    </row>
    <row r="71" spans="1:7" ht="15" customHeight="1">
      <c r="A71" s="168"/>
      <c r="B71" s="148"/>
      <c r="C71" s="148"/>
      <c r="D71" s="148"/>
      <c r="E71" s="569" t="s">
        <v>105</v>
      </c>
      <c r="F71" s="569"/>
      <c r="G71" s="569"/>
    </row>
    <row r="72" spans="1:7" ht="15" customHeight="1">
      <c r="A72" s="538" t="s">
        <v>155</v>
      </c>
      <c r="B72" s="538"/>
      <c r="C72" s="538"/>
      <c r="D72" s="538"/>
      <c r="E72" s="538"/>
      <c r="F72" s="538"/>
      <c r="G72" s="538"/>
    </row>
    <row r="73" spans="1:7" ht="15" customHeight="1">
      <c r="A73" s="538" t="s">
        <v>1205</v>
      </c>
      <c r="B73" s="538"/>
      <c r="C73" s="538"/>
      <c r="D73" s="538"/>
      <c r="E73" s="538"/>
      <c r="F73" s="538"/>
      <c r="G73" s="538"/>
    </row>
    <row r="74" spans="1:7" ht="15" customHeight="1">
      <c r="A74" s="533" t="s">
        <v>1</v>
      </c>
      <c r="B74" s="533"/>
      <c r="C74" s="533"/>
      <c r="D74" s="533"/>
      <c r="E74" s="533"/>
      <c r="F74" s="533"/>
      <c r="G74" s="533"/>
    </row>
    <row r="75" spans="1:7" ht="33.75" customHeight="1">
      <c r="A75" s="570" t="s">
        <v>1065</v>
      </c>
      <c r="B75" s="570"/>
      <c r="C75" s="570"/>
      <c r="D75" s="570"/>
      <c r="E75" s="570"/>
      <c r="F75" s="570"/>
      <c r="G75" s="570"/>
    </row>
    <row r="76" spans="1:7" ht="69.75" customHeight="1">
      <c r="A76" s="254" t="s">
        <v>178</v>
      </c>
      <c r="B76" s="161" t="s">
        <v>55</v>
      </c>
      <c r="C76" s="161" t="s">
        <v>143</v>
      </c>
      <c r="D76" s="161" t="s">
        <v>144</v>
      </c>
      <c r="E76" s="161" t="s">
        <v>147</v>
      </c>
      <c r="F76" s="161" t="s">
        <v>145</v>
      </c>
      <c r="G76" s="161" t="s">
        <v>142</v>
      </c>
    </row>
    <row r="77" spans="1:7" ht="312.75" customHeight="1">
      <c r="A77" s="560" t="s">
        <v>256</v>
      </c>
      <c r="B77" s="163" t="s">
        <v>1223</v>
      </c>
      <c r="C77" s="253" t="s">
        <v>1033</v>
      </c>
      <c r="D77" s="249" t="s">
        <v>1034</v>
      </c>
      <c r="E77" s="563" t="s">
        <v>1224</v>
      </c>
      <c r="F77" s="563" t="s">
        <v>1035</v>
      </c>
      <c r="G77" s="566" t="s">
        <v>1054</v>
      </c>
    </row>
    <row r="78" spans="1:7" ht="288.75" customHeight="1">
      <c r="A78" s="561"/>
      <c r="B78" s="163" t="s">
        <v>1225</v>
      </c>
      <c r="C78" s="253" t="s">
        <v>1037</v>
      </c>
      <c r="D78" s="249" t="s">
        <v>1080</v>
      </c>
      <c r="E78" s="564"/>
      <c r="F78" s="564"/>
      <c r="G78" s="567"/>
    </row>
    <row r="79" spans="1:7" ht="45">
      <c r="A79" s="561"/>
      <c r="B79" s="163" t="s">
        <v>1066</v>
      </c>
      <c r="C79" s="253" t="s">
        <v>1039</v>
      </c>
      <c r="D79" s="249" t="s">
        <v>1034</v>
      </c>
      <c r="E79" s="564"/>
      <c r="F79" s="564"/>
      <c r="G79" s="567"/>
    </row>
    <row r="80" spans="1:7" ht="75">
      <c r="A80" s="561"/>
      <c r="B80" s="165" t="s">
        <v>846</v>
      </c>
      <c r="C80" s="253" t="s">
        <v>1056</v>
      </c>
      <c r="D80" s="249" t="s">
        <v>1080</v>
      </c>
      <c r="E80" s="564"/>
      <c r="F80" s="564"/>
      <c r="G80" s="567"/>
    </row>
    <row r="81" spans="1:7" ht="75">
      <c r="A81" s="561"/>
      <c r="B81" s="165" t="s">
        <v>863</v>
      </c>
      <c r="C81" s="253" t="s">
        <v>1040</v>
      </c>
      <c r="D81" s="249" t="s">
        <v>1080</v>
      </c>
      <c r="E81" s="564"/>
      <c r="F81" s="564"/>
      <c r="G81" s="567"/>
    </row>
    <row r="82" spans="1:7" ht="75">
      <c r="A82" s="561"/>
      <c r="B82" s="163" t="s">
        <v>1067</v>
      </c>
      <c r="C82" s="253" t="s">
        <v>1058</v>
      </c>
      <c r="D82" s="249" t="s">
        <v>1080</v>
      </c>
      <c r="E82" s="564"/>
      <c r="F82" s="564"/>
      <c r="G82" s="567"/>
    </row>
    <row r="83" spans="1:7" ht="75">
      <c r="A83" s="561"/>
      <c r="B83" s="163" t="s">
        <v>1068</v>
      </c>
      <c r="C83" s="253" t="s">
        <v>1042</v>
      </c>
      <c r="D83" s="249" t="s">
        <v>1080</v>
      </c>
      <c r="E83" s="564"/>
      <c r="F83" s="564"/>
      <c r="G83" s="567"/>
    </row>
    <row r="84" spans="1:7" ht="45">
      <c r="A84" s="561"/>
      <c r="B84" s="163" t="s">
        <v>433</v>
      </c>
      <c r="C84" s="253" t="s">
        <v>1044</v>
      </c>
      <c r="D84" s="249" t="s">
        <v>1034</v>
      </c>
      <c r="E84" s="564"/>
      <c r="F84" s="564"/>
      <c r="G84" s="567"/>
    </row>
    <row r="85" spans="1:7" ht="30">
      <c r="A85" s="562"/>
      <c r="B85" s="162" t="s">
        <v>1218</v>
      </c>
      <c r="C85" s="167" t="s">
        <v>1219</v>
      </c>
      <c r="D85" s="249" t="s">
        <v>1081</v>
      </c>
      <c r="E85" s="565"/>
      <c r="F85" s="565"/>
      <c r="G85" s="568"/>
    </row>
    <row r="87" spans="1:7" ht="15" customHeight="1">
      <c r="A87" s="168"/>
      <c r="B87" s="148"/>
      <c r="C87" s="148"/>
      <c r="D87" s="148"/>
      <c r="E87" s="569" t="s">
        <v>105</v>
      </c>
      <c r="F87" s="569"/>
      <c r="G87" s="569"/>
    </row>
    <row r="88" spans="1:7" ht="15" customHeight="1">
      <c r="A88" s="538" t="s">
        <v>155</v>
      </c>
      <c r="B88" s="538"/>
      <c r="C88" s="538"/>
      <c r="D88" s="538"/>
      <c r="E88" s="538"/>
      <c r="F88" s="538"/>
      <c r="G88" s="538"/>
    </row>
    <row r="89" spans="1:7" ht="15" customHeight="1">
      <c r="A89" s="538" t="s">
        <v>1205</v>
      </c>
      <c r="B89" s="538"/>
      <c r="C89" s="538"/>
      <c r="D89" s="538"/>
      <c r="E89" s="538"/>
      <c r="F89" s="538"/>
      <c r="G89" s="538"/>
    </row>
    <row r="90" spans="1:7" ht="15" customHeight="1">
      <c r="A90" s="533" t="s">
        <v>1</v>
      </c>
      <c r="B90" s="533"/>
      <c r="C90" s="533"/>
      <c r="D90" s="533"/>
      <c r="E90" s="533"/>
      <c r="F90" s="533"/>
      <c r="G90" s="533"/>
    </row>
    <row r="91" spans="1:7" ht="33.75" customHeight="1">
      <c r="A91" s="570" t="s">
        <v>1069</v>
      </c>
      <c r="B91" s="570"/>
      <c r="C91" s="570"/>
      <c r="D91" s="570"/>
      <c r="E91" s="570"/>
      <c r="F91" s="570"/>
      <c r="G91" s="570"/>
    </row>
    <row r="92" spans="1:7" ht="69.75" customHeight="1">
      <c r="A92" s="254" t="s">
        <v>178</v>
      </c>
      <c r="B92" s="161" t="s">
        <v>55</v>
      </c>
      <c r="C92" s="161" t="s">
        <v>143</v>
      </c>
      <c r="D92" s="161" t="s">
        <v>144</v>
      </c>
      <c r="E92" s="161" t="s">
        <v>147</v>
      </c>
      <c r="F92" s="161" t="s">
        <v>145</v>
      </c>
      <c r="G92" s="161" t="s">
        <v>142</v>
      </c>
    </row>
    <row r="93" spans="1:7" ht="285.75" customHeight="1">
      <c r="A93" s="560" t="s">
        <v>258</v>
      </c>
      <c r="B93" s="163" t="s">
        <v>1226</v>
      </c>
      <c r="C93" s="253" t="s">
        <v>1033</v>
      </c>
      <c r="D93" s="249" t="s">
        <v>1034</v>
      </c>
      <c r="E93" s="563" t="s">
        <v>1227</v>
      </c>
      <c r="F93" s="563" t="s">
        <v>1035</v>
      </c>
      <c r="G93" s="566" t="s">
        <v>1054</v>
      </c>
    </row>
    <row r="94" spans="1:7" ht="159.75" customHeight="1">
      <c r="A94" s="561"/>
      <c r="B94" s="163" t="s">
        <v>1228</v>
      </c>
      <c r="C94" s="253" t="s">
        <v>1037</v>
      </c>
      <c r="D94" s="249" t="s">
        <v>1080</v>
      </c>
      <c r="E94" s="564"/>
      <c r="F94" s="564"/>
      <c r="G94" s="567"/>
    </row>
    <row r="95" spans="1:7" ht="93.75" customHeight="1">
      <c r="A95" s="561"/>
      <c r="B95" s="163" t="s">
        <v>1070</v>
      </c>
      <c r="C95" s="253" t="s">
        <v>1039</v>
      </c>
      <c r="D95" s="249" t="s">
        <v>1034</v>
      </c>
      <c r="E95" s="564"/>
      <c r="F95" s="564"/>
      <c r="G95" s="567"/>
    </row>
    <row r="96" spans="1:7" ht="75">
      <c r="A96" s="561"/>
      <c r="B96" s="163" t="s">
        <v>1071</v>
      </c>
      <c r="C96" s="253" t="s">
        <v>1040</v>
      </c>
      <c r="D96" s="249" t="s">
        <v>1080</v>
      </c>
      <c r="E96" s="564"/>
      <c r="F96" s="564"/>
      <c r="G96" s="567"/>
    </row>
    <row r="97" spans="1:7" ht="75">
      <c r="A97" s="561"/>
      <c r="B97" s="163" t="s">
        <v>1229</v>
      </c>
      <c r="C97" s="253" t="s">
        <v>1058</v>
      </c>
      <c r="D97" s="249" t="s">
        <v>1080</v>
      </c>
      <c r="E97" s="564"/>
      <c r="F97" s="564"/>
      <c r="G97" s="567"/>
    </row>
    <row r="98" spans="1:7" ht="75.75" customHeight="1">
      <c r="A98" s="561"/>
      <c r="B98" s="163" t="s">
        <v>558</v>
      </c>
      <c r="C98" s="253" t="s">
        <v>1042</v>
      </c>
      <c r="D98" s="249" t="s">
        <v>1080</v>
      </c>
      <c r="E98" s="564"/>
      <c r="F98" s="564"/>
      <c r="G98" s="567"/>
    </row>
    <row r="99" spans="1:7" ht="57.75" customHeight="1">
      <c r="A99" s="561"/>
      <c r="B99" s="163" t="s">
        <v>1072</v>
      </c>
      <c r="C99" s="253" t="s">
        <v>1044</v>
      </c>
      <c r="D99" s="249" t="s">
        <v>1034</v>
      </c>
      <c r="E99" s="564"/>
      <c r="F99" s="564"/>
      <c r="G99" s="567"/>
    </row>
    <row r="100" spans="1:7" ht="30">
      <c r="A100" s="562"/>
      <c r="B100" s="162" t="s">
        <v>1218</v>
      </c>
      <c r="C100" s="167" t="s">
        <v>1230</v>
      </c>
      <c r="D100" s="249" t="s">
        <v>1081</v>
      </c>
      <c r="E100" s="565"/>
      <c r="F100" s="565"/>
      <c r="G100" s="568"/>
    </row>
    <row r="102" spans="1:7" ht="15" customHeight="1">
      <c r="A102" s="168"/>
      <c r="B102" s="148"/>
      <c r="C102" s="148"/>
      <c r="D102" s="148"/>
      <c r="E102" s="569" t="s">
        <v>105</v>
      </c>
      <c r="F102" s="569"/>
      <c r="G102" s="569"/>
    </row>
    <row r="103" spans="1:7" ht="15" customHeight="1">
      <c r="A103" s="538" t="s">
        <v>155</v>
      </c>
      <c r="B103" s="538"/>
      <c r="C103" s="538"/>
      <c r="D103" s="538"/>
      <c r="E103" s="538"/>
      <c r="F103" s="538"/>
      <c r="G103" s="538"/>
    </row>
    <row r="104" spans="1:7" ht="15" customHeight="1">
      <c r="A104" s="538" t="s">
        <v>1205</v>
      </c>
      <c r="B104" s="538"/>
      <c r="C104" s="538"/>
      <c r="D104" s="538"/>
      <c r="E104" s="538"/>
      <c r="F104" s="538"/>
      <c r="G104" s="538"/>
    </row>
    <row r="105" spans="1:7" ht="15" customHeight="1">
      <c r="A105" s="533" t="s">
        <v>1</v>
      </c>
      <c r="B105" s="533"/>
      <c r="C105" s="533"/>
      <c r="D105" s="533"/>
      <c r="E105" s="533"/>
      <c r="F105" s="533"/>
      <c r="G105" s="533"/>
    </row>
    <row r="106" spans="1:7" ht="33.75" customHeight="1">
      <c r="A106" s="570" t="s">
        <v>1073</v>
      </c>
      <c r="B106" s="570"/>
      <c r="C106" s="570"/>
      <c r="D106" s="570"/>
      <c r="E106" s="570"/>
      <c r="F106" s="570"/>
      <c r="G106" s="570"/>
    </row>
    <row r="107" spans="1:7" ht="69.75" customHeight="1">
      <c r="A107" s="254" t="s">
        <v>178</v>
      </c>
      <c r="B107" s="161" t="s">
        <v>55</v>
      </c>
      <c r="C107" s="161" t="s">
        <v>143</v>
      </c>
      <c r="D107" s="161" t="s">
        <v>144</v>
      </c>
      <c r="E107" s="161" t="s">
        <v>147</v>
      </c>
      <c r="F107" s="161" t="s">
        <v>145</v>
      </c>
      <c r="G107" s="161" t="s">
        <v>142</v>
      </c>
    </row>
    <row r="108" spans="1:7" ht="242.25" customHeight="1">
      <c r="A108" s="560" t="s">
        <v>242</v>
      </c>
      <c r="B108" s="163" t="s">
        <v>1074</v>
      </c>
      <c r="C108" s="253" t="s">
        <v>1033</v>
      </c>
      <c r="D108" s="249" t="s">
        <v>1034</v>
      </c>
      <c r="E108" s="571" t="s">
        <v>1231</v>
      </c>
      <c r="F108" s="563" t="s">
        <v>1035</v>
      </c>
      <c r="G108" s="566" t="s">
        <v>1054</v>
      </c>
    </row>
    <row r="109" spans="1:7" ht="314.25" customHeight="1">
      <c r="A109" s="561"/>
      <c r="B109" s="163" t="s">
        <v>1232</v>
      </c>
      <c r="C109" s="253" t="s">
        <v>1037</v>
      </c>
      <c r="D109" s="249" t="s">
        <v>1080</v>
      </c>
      <c r="E109" s="572"/>
      <c r="F109" s="564"/>
      <c r="G109" s="567"/>
    </row>
    <row r="110" spans="1:7" ht="45">
      <c r="A110" s="561"/>
      <c r="B110" s="165" t="s">
        <v>1233</v>
      </c>
      <c r="C110" s="253" t="s">
        <v>1039</v>
      </c>
      <c r="D110" s="249" t="s">
        <v>1034</v>
      </c>
      <c r="E110" s="572"/>
      <c r="F110" s="564"/>
      <c r="G110" s="567"/>
    </row>
    <row r="111" spans="1:7" ht="75">
      <c r="A111" s="561"/>
      <c r="B111" s="165" t="s">
        <v>614</v>
      </c>
      <c r="C111" s="253" t="s">
        <v>1040</v>
      </c>
      <c r="D111" s="249" t="s">
        <v>1080</v>
      </c>
      <c r="E111" s="572"/>
      <c r="F111" s="564"/>
      <c r="G111" s="567"/>
    </row>
    <row r="112" spans="1:7" ht="75">
      <c r="A112" s="561"/>
      <c r="B112" s="163" t="s">
        <v>1075</v>
      </c>
      <c r="C112" s="253" t="s">
        <v>1058</v>
      </c>
      <c r="D112" s="249" t="s">
        <v>1080</v>
      </c>
      <c r="E112" s="572"/>
      <c r="F112" s="564"/>
      <c r="G112" s="567"/>
    </row>
    <row r="113" spans="1:7" ht="75">
      <c r="A113" s="561"/>
      <c r="B113" s="163" t="s">
        <v>904</v>
      </c>
      <c r="C113" s="253" t="s">
        <v>1042</v>
      </c>
      <c r="D113" s="249" t="s">
        <v>1080</v>
      </c>
      <c r="E113" s="572"/>
      <c r="F113" s="564"/>
      <c r="G113" s="567"/>
    </row>
    <row r="114" spans="1:7" ht="45">
      <c r="A114" s="561"/>
      <c r="B114" s="163" t="s">
        <v>433</v>
      </c>
      <c r="C114" s="253" t="s">
        <v>1044</v>
      </c>
      <c r="D114" s="249" t="s">
        <v>1034</v>
      </c>
      <c r="E114" s="572"/>
      <c r="F114" s="564"/>
      <c r="G114" s="567"/>
    </row>
    <row r="115" spans="1:7" ht="30">
      <c r="A115" s="562"/>
      <c r="B115" s="162" t="s">
        <v>1218</v>
      </c>
      <c r="C115" s="167" t="s">
        <v>1234</v>
      </c>
      <c r="D115" s="249" t="s">
        <v>1081</v>
      </c>
      <c r="E115" s="573"/>
      <c r="F115" s="565"/>
      <c r="G115" s="568"/>
    </row>
    <row r="117" spans="1:7" ht="15" customHeight="1">
      <c r="A117" s="168"/>
      <c r="B117" s="148"/>
      <c r="C117" s="148"/>
      <c r="D117" s="148"/>
      <c r="E117" s="569" t="s">
        <v>105</v>
      </c>
      <c r="F117" s="569"/>
      <c r="G117" s="569"/>
    </row>
    <row r="118" spans="1:7" ht="15" customHeight="1">
      <c r="A118" s="538" t="s">
        <v>155</v>
      </c>
      <c r="B118" s="538"/>
      <c r="C118" s="538"/>
      <c r="D118" s="538"/>
      <c r="E118" s="538"/>
      <c r="F118" s="538"/>
      <c r="G118" s="538"/>
    </row>
    <row r="119" spans="1:7" ht="15" customHeight="1">
      <c r="A119" s="538" t="s">
        <v>1205</v>
      </c>
      <c r="B119" s="538"/>
      <c r="C119" s="538"/>
      <c r="D119" s="538"/>
      <c r="E119" s="538"/>
      <c r="F119" s="538"/>
      <c r="G119" s="538"/>
    </row>
    <row r="120" spans="1:7" ht="15" customHeight="1">
      <c r="A120" s="533" t="s">
        <v>1</v>
      </c>
      <c r="B120" s="533"/>
      <c r="C120" s="533"/>
      <c r="D120" s="533"/>
      <c r="E120" s="533"/>
      <c r="F120" s="533"/>
      <c r="G120" s="533"/>
    </row>
    <row r="121" spans="1:7" ht="33.75" customHeight="1">
      <c r="A121" s="570" t="s">
        <v>1076</v>
      </c>
      <c r="B121" s="570"/>
      <c r="C121" s="570"/>
      <c r="D121" s="570"/>
      <c r="E121" s="570"/>
      <c r="F121" s="570"/>
      <c r="G121" s="570"/>
    </row>
    <row r="122" spans="1:7" ht="69.75" customHeight="1">
      <c r="A122" s="254" t="s">
        <v>178</v>
      </c>
      <c r="B122" s="161" t="s">
        <v>55</v>
      </c>
      <c r="C122" s="161" t="s">
        <v>143</v>
      </c>
      <c r="D122" s="161" t="s">
        <v>144</v>
      </c>
      <c r="E122" s="161" t="s">
        <v>147</v>
      </c>
      <c r="F122" s="161" t="s">
        <v>145</v>
      </c>
      <c r="G122" s="161" t="s">
        <v>142</v>
      </c>
    </row>
    <row r="123" spans="1:7" ht="408.75" customHeight="1">
      <c r="A123" s="560" t="s">
        <v>243</v>
      </c>
      <c r="B123" s="234" t="s">
        <v>1077</v>
      </c>
      <c r="C123" s="253" t="s">
        <v>1033</v>
      </c>
      <c r="D123" s="249" t="s">
        <v>1034</v>
      </c>
      <c r="E123" s="563" t="s">
        <v>1235</v>
      </c>
      <c r="F123" s="563" t="s">
        <v>1035</v>
      </c>
      <c r="G123" s="566" t="s">
        <v>1054</v>
      </c>
    </row>
    <row r="124" spans="1:7" ht="369.75" customHeight="1">
      <c r="A124" s="561"/>
      <c r="B124" s="163" t="s">
        <v>1236</v>
      </c>
      <c r="C124" s="253" t="s">
        <v>1037</v>
      </c>
      <c r="D124" s="249" t="s">
        <v>1034</v>
      </c>
      <c r="E124" s="564"/>
      <c r="F124" s="564"/>
      <c r="G124" s="567"/>
    </row>
    <row r="125" spans="1:7" ht="75">
      <c r="A125" s="561"/>
      <c r="B125" s="163" t="s">
        <v>1078</v>
      </c>
      <c r="C125" s="253" t="s">
        <v>1040</v>
      </c>
      <c r="D125" s="249" t="s">
        <v>1080</v>
      </c>
      <c r="E125" s="564"/>
      <c r="F125" s="564"/>
      <c r="G125" s="567"/>
    </row>
    <row r="126" spans="1:7" ht="75" customHeight="1">
      <c r="A126" s="561"/>
      <c r="B126" s="163" t="s">
        <v>1079</v>
      </c>
      <c r="C126" s="253" t="s">
        <v>1058</v>
      </c>
      <c r="D126" s="249" t="s">
        <v>1080</v>
      </c>
      <c r="E126" s="564"/>
      <c r="F126" s="564"/>
      <c r="G126" s="567"/>
    </row>
    <row r="127" spans="1:7" ht="75">
      <c r="A127" s="561"/>
      <c r="B127" s="163" t="s">
        <v>1237</v>
      </c>
      <c r="C127" s="253" t="s">
        <v>1042</v>
      </c>
      <c r="D127" s="249" t="s">
        <v>1080</v>
      </c>
      <c r="E127" s="564"/>
      <c r="F127" s="564"/>
      <c r="G127" s="567"/>
    </row>
    <row r="128" spans="1:7" ht="45">
      <c r="A128" s="561"/>
      <c r="B128" s="163" t="s">
        <v>433</v>
      </c>
      <c r="C128" s="253" t="s">
        <v>1044</v>
      </c>
      <c r="D128" s="249" t="s">
        <v>1034</v>
      </c>
      <c r="E128" s="564"/>
      <c r="F128" s="564"/>
      <c r="G128" s="567"/>
    </row>
    <row r="129" spans="1:7" ht="30">
      <c r="A129" s="562"/>
      <c r="B129" s="162" t="s">
        <v>1218</v>
      </c>
      <c r="C129" s="167" t="s">
        <v>1219</v>
      </c>
      <c r="D129" s="249" t="s">
        <v>1081</v>
      </c>
      <c r="E129" s="565"/>
      <c r="F129" s="565"/>
      <c r="G129" s="568"/>
    </row>
    <row r="132" spans="1:7" ht="15.75">
      <c r="B132" s="337" t="s">
        <v>1527</v>
      </c>
      <c r="C132" s="337"/>
      <c r="D132" s="337"/>
      <c r="E132" s="338"/>
      <c r="F132" s="338" t="s">
        <v>1528</v>
      </c>
    </row>
  </sheetData>
  <mergeCells count="82">
    <mergeCell ref="A16:G16"/>
    <mergeCell ref="E1:G1"/>
    <mergeCell ref="A2:G2"/>
    <mergeCell ref="A3:G3"/>
    <mergeCell ref="A4:G4"/>
    <mergeCell ref="A5:G5"/>
    <mergeCell ref="A7:A13"/>
    <mergeCell ref="E7:E13"/>
    <mergeCell ref="F7:F13"/>
    <mergeCell ref="G7:G13"/>
    <mergeCell ref="E15:G15"/>
    <mergeCell ref="A17:G17"/>
    <mergeCell ref="A18:G18"/>
    <mergeCell ref="A19:G19"/>
    <mergeCell ref="A21:A24"/>
    <mergeCell ref="E21:E28"/>
    <mergeCell ref="F21:F28"/>
    <mergeCell ref="G21:G28"/>
    <mergeCell ref="A25:A28"/>
    <mergeCell ref="E30:G30"/>
    <mergeCell ref="A31:G31"/>
    <mergeCell ref="A32:G32"/>
    <mergeCell ref="A33:G33"/>
    <mergeCell ref="A34:G34"/>
    <mergeCell ref="A36:A39"/>
    <mergeCell ref="E36:E39"/>
    <mergeCell ref="F36:F39"/>
    <mergeCell ref="G36:G39"/>
    <mergeCell ref="E41:G41"/>
    <mergeCell ref="A42:G42"/>
    <mergeCell ref="A43:G43"/>
    <mergeCell ref="A44:G44"/>
    <mergeCell ref="A45:G45"/>
    <mergeCell ref="A47:A55"/>
    <mergeCell ref="E47:E55"/>
    <mergeCell ref="F47:F55"/>
    <mergeCell ref="G47:G55"/>
    <mergeCell ref="E57:G57"/>
    <mergeCell ref="A58:G58"/>
    <mergeCell ref="A59:G59"/>
    <mergeCell ref="A60:G60"/>
    <mergeCell ref="A61:G61"/>
    <mergeCell ref="A63:A69"/>
    <mergeCell ref="E63:E69"/>
    <mergeCell ref="F63:F69"/>
    <mergeCell ref="G63:G69"/>
    <mergeCell ref="E71:G71"/>
    <mergeCell ref="A72:G72"/>
    <mergeCell ref="A73:G73"/>
    <mergeCell ref="A74:G74"/>
    <mergeCell ref="A75:G75"/>
    <mergeCell ref="A77:A85"/>
    <mergeCell ref="E77:E85"/>
    <mergeCell ref="F77:F85"/>
    <mergeCell ref="G77:G85"/>
    <mergeCell ref="E87:G87"/>
    <mergeCell ref="A88:G88"/>
    <mergeCell ref="A89:G89"/>
    <mergeCell ref="A90:G90"/>
    <mergeCell ref="A91:G91"/>
    <mergeCell ref="A93:A100"/>
    <mergeCell ref="E93:E100"/>
    <mergeCell ref="F93:F100"/>
    <mergeCell ref="G93:G100"/>
    <mergeCell ref="E102:G102"/>
    <mergeCell ref="A103:G103"/>
    <mergeCell ref="A104:G104"/>
    <mergeCell ref="A105:G105"/>
    <mergeCell ref="A106:G106"/>
    <mergeCell ref="A108:A115"/>
    <mergeCell ref="E108:E115"/>
    <mergeCell ref="F108:F115"/>
    <mergeCell ref="G108:G115"/>
    <mergeCell ref="A123:A129"/>
    <mergeCell ref="E123:E129"/>
    <mergeCell ref="F123:F129"/>
    <mergeCell ref="G123:G129"/>
    <mergeCell ref="E117:G117"/>
    <mergeCell ref="A118:G118"/>
    <mergeCell ref="A119:G119"/>
    <mergeCell ref="A120:G120"/>
    <mergeCell ref="A121:G121"/>
  </mergeCells>
  <hyperlinks>
    <hyperlink ref="G123" r:id="rId1"/>
    <hyperlink ref="G108" r:id="rId2"/>
    <hyperlink ref="G93" r:id="rId3"/>
    <hyperlink ref="G77" r:id="rId4"/>
    <hyperlink ref="G63" r:id="rId5"/>
    <hyperlink ref="G47" r:id="rId6"/>
    <hyperlink ref="G36" r:id="rId7"/>
    <hyperlink ref="G21" r:id="rId8"/>
    <hyperlink ref="G7" r:id="rId9"/>
  </hyperlinks>
  <pageMargins left="0.7" right="0.7" top="0.75" bottom="0.75" header="0.3" footer="0.3"/>
  <pageSetup paperSize="9" scale="66" orientation="landscape" r:id="rId10"/>
  <rowBreaks count="1" manualBreakCount="1">
    <brk id="123" max="6" man="1"/>
  </rowBreaks>
  <drawing r:id="rId11"/>
</worksheet>
</file>

<file path=xl/worksheets/sheet32.xml><?xml version="1.0" encoding="utf-8"?>
<worksheet xmlns="http://schemas.openxmlformats.org/spreadsheetml/2006/main" xmlns:r="http://schemas.openxmlformats.org/officeDocument/2006/relationships">
  <sheetPr>
    <tabColor theme="5" tint="0.59999389629810485"/>
  </sheetPr>
  <dimension ref="A1:H10"/>
  <sheetViews>
    <sheetView workbookViewId="0">
      <selection activeCell="G8" sqref="G8"/>
    </sheetView>
  </sheetViews>
  <sheetFormatPr defaultRowHeight="15"/>
  <cols>
    <col min="1" max="1" width="27" customWidth="1"/>
    <col min="2" max="2" width="20.42578125" customWidth="1"/>
    <col min="3" max="3" width="16.42578125" customWidth="1"/>
    <col min="4" max="4" width="22.7109375" customWidth="1"/>
    <col min="5" max="5" width="14.28515625" customWidth="1"/>
    <col min="6" max="6" width="17.28515625" customWidth="1"/>
    <col min="7" max="7" width="17.140625" customWidth="1"/>
  </cols>
  <sheetData>
    <row r="1" spans="1:8">
      <c r="A1" s="39"/>
      <c r="B1" s="39"/>
      <c r="C1" s="39"/>
      <c r="D1" s="39"/>
      <c r="E1" s="487" t="s">
        <v>117</v>
      </c>
      <c r="F1" s="440"/>
      <c r="G1" s="440"/>
    </row>
    <row r="2" spans="1:8">
      <c r="A2" s="373" t="s">
        <v>177</v>
      </c>
      <c r="B2" s="458"/>
      <c r="C2" s="458"/>
      <c r="D2" s="458"/>
      <c r="E2" s="458"/>
      <c r="F2" s="458"/>
      <c r="G2" s="458"/>
    </row>
    <row r="3" spans="1:8">
      <c r="A3" s="373" t="s">
        <v>1134</v>
      </c>
      <c r="B3" s="458"/>
      <c r="C3" s="458"/>
      <c r="D3" s="458"/>
      <c r="E3" s="458"/>
      <c r="F3" s="458"/>
      <c r="G3" s="458"/>
      <c r="H3" s="375"/>
    </row>
    <row r="4" spans="1:8">
      <c r="A4" s="467" t="s">
        <v>1</v>
      </c>
      <c r="B4" s="486"/>
      <c r="C4" s="486"/>
      <c r="D4" s="486"/>
      <c r="E4" s="486"/>
      <c r="F4" s="486"/>
      <c r="G4" s="486"/>
    </row>
    <row r="5" spans="1:8">
      <c r="A5" s="475" t="s">
        <v>153</v>
      </c>
      <c r="B5" s="577"/>
      <c r="C5" s="577"/>
      <c r="D5" s="577"/>
      <c r="E5" s="577"/>
      <c r="F5" s="577"/>
      <c r="G5" s="577"/>
    </row>
    <row r="6" spans="1:8" ht="59.25" customHeight="1">
      <c r="A6" s="40" t="s">
        <v>146</v>
      </c>
      <c r="B6" s="40" t="s">
        <v>150</v>
      </c>
      <c r="C6" s="40" t="s">
        <v>151</v>
      </c>
      <c r="D6" s="40" t="s">
        <v>152</v>
      </c>
      <c r="E6" s="40" t="s">
        <v>149</v>
      </c>
      <c r="F6" s="40" t="s">
        <v>148</v>
      </c>
      <c r="G6" s="40" t="s">
        <v>120</v>
      </c>
    </row>
    <row r="7" spans="1:8" ht="120">
      <c r="A7" s="88" t="s">
        <v>330</v>
      </c>
      <c r="B7" s="88" t="s">
        <v>331</v>
      </c>
      <c r="C7" s="99" t="s">
        <v>332</v>
      </c>
      <c r="D7" s="88" t="s">
        <v>333</v>
      </c>
      <c r="E7" s="87" t="s">
        <v>334</v>
      </c>
      <c r="F7" s="87" t="s">
        <v>335</v>
      </c>
      <c r="G7" s="336" t="s">
        <v>1529</v>
      </c>
    </row>
    <row r="10" spans="1:8" ht="15.75">
      <c r="A10" s="337" t="s">
        <v>1527</v>
      </c>
      <c r="B10" s="337"/>
      <c r="C10" s="337"/>
      <c r="D10" s="338"/>
      <c r="E10" s="338" t="s">
        <v>1528</v>
      </c>
    </row>
  </sheetData>
  <mergeCells count="5">
    <mergeCell ref="E1:G1"/>
    <mergeCell ref="A2:G2"/>
    <mergeCell ref="A4:G4"/>
    <mergeCell ref="A5:G5"/>
    <mergeCell ref="A3:H3"/>
  </mergeCells>
  <pageMargins left="0.51181102362204722" right="0.51181102362204722" top="0.55118110236220474" bottom="0.5511811023622047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sheetPr>
    <tabColor theme="5" tint="0.59999389629810485"/>
  </sheetPr>
  <dimension ref="A1:X176"/>
  <sheetViews>
    <sheetView tabSelected="1" topLeftCell="A25" zoomScale="85" zoomScaleNormal="85" workbookViewId="0">
      <selection activeCell="W50" sqref="W50"/>
    </sheetView>
  </sheetViews>
  <sheetFormatPr defaultRowHeight="15"/>
  <cols>
    <col min="1" max="1" width="5.28515625" style="342" customWidth="1"/>
    <col min="2" max="2" width="24.28515625" style="342" customWidth="1"/>
    <col min="3" max="3" width="6.42578125" style="342" customWidth="1"/>
    <col min="4" max="4" width="13.42578125" style="342" customWidth="1"/>
    <col min="5" max="5" width="8.85546875" style="342" customWidth="1"/>
    <col min="6" max="6" width="7" style="342" customWidth="1"/>
    <col min="7" max="7" width="11.85546875" style="342" customWidth="1"/>
    <col min="8" max="8" width="9.140625" style="342"/>
    <col min="9" max="9" width="6.28515625" style="343" customWidth="1"/>
    <col min="10" max="10" width="12" style="342" customWidth="1"/>
    <col min="11" max="11" width="9.140625" style="342"/>
    <col min="12" max="12" width="6.42578125" style="342" customWidth="1"/>
    <col min="13" max="13" width="11.7109375" style="342" customWidth="1"/>
    <col min="14" max="16384" width="9.140625" style="342"/>
  </cols>
  <sheetData>
    <row r="1" spans="1:24">
      <c r="A1" s="341"/>
      <c r="B1" s="341"/>
      <c r="C1" s="341"/>
      <c r="D1" s="341"/>
      <c r="E1" s="422"/>
      <c r="F1" s="415"/>
      <c r="M1" s="410" t="s">
        <v>19</v>
      </c>
      <c r="N1" s="410"/>
    </row>
    <row r="2" spans="1:24" ht="12.75" customHeight="1">
      <c r="A2" s="413" t="s">
        <v>155</v>
      </c>
      <c r="B2" s="413"/>
      <c r="C2" s="414"/>
      <c r="D2" s="414"/>
      <c r="E2" s="414"/>
      <c r="F2" s="414"/>
      <c r="G2" s="415"/>
      <c r="H2" s="415"/>
      <c r="I2" s="415"/>
      <c r="J2" s="415"/>
      <c r="K2" s="415"/>
      <c r="L2" s="415"/>
      <c r="M2" s="415"/>
      <c r="N2" s="415"/>
    </row>
    <row r="3" spans="1:24" ht="14.25" customHeight="1">
      <c r="A3" s="416" t="s">
        <v>1446</v>
      </c>
      <c r="B3" s="416"/>
      <c r="C3" s="417"/>
      <c r="D3" s="417"/>
      <c r="E3" s="417"/>
      <c r="F3" s="417"/>
      <c r="G3" s="415"/>
      <c r="H3" s="415"/>
      <c r="I3" s="415"/>
      <c r="J3" s="415"/>
      <c r="K3" s="415"/>
      <c r="L3" s="415"/>
      <c r="M3" s="415"/>
      <c r="N3" s="415"/>
    </row>
    <row r="4" spans="1:24" ht="15" customHeight="1">
      <c r="A4" s="418" t="s">
        <v>1</v>
      </c>
      <c r="B4" s="415"/>
      <c r="C4" s="415"/>
      <c r="D4" s="415"/>
      <c r="E4" s="415"/>
      <c r="F4" s="415"/>
      <c r="G4" s="415"/>
      <c r="H4" s="415"/>
      <c r="I4" s="415"/>
      <c r="J4" s="415"/>
      <c r="K4" s="415"/>
      <c r="L4" s="415"/>
      <c r="M4" s="415"/>
      <c r="N4" s="415"/>
    </row>
    <row r="5" spans="1:24" ht="21.75" customHeight="1">
      <c r="A5" s="419" t="s">
        <v>1530</v>
      </c>
      <c r="B5" s="419"/>
      <c r="C5" s="420"/>
      <c r="D5" s="420"/>
      <c r="E5" s="420"/>
      <c r="F5" s="420"/>
      <c r="G5" s="421"/>
      <c r="H5" s="421"/>
      <c r="I5" s="421"/>
      <c r="J5" s="421"/>
      <c r="K5" s="421"/>
      <c r="L5" s="421"/>
      <c r="M5" s="421"/>
      <c r="N5" s="421"/>
    </row>
    <row r="6" spans="1:24" ht="21.75" customHeight="1">
      <c r="A6" s="344"/>
      <c r="B6" s="344"/>
      <c r="C6" s="423" t="s">
        <v>156</v>
      </c>
      <c r="D6" s="424"/>
      <c r="E6" s="424"/>
      <c r="F6" s="423" t="s">
        <v>157</v>
      </c>
      <c r="G6" s="412"/>
      <c r="H6" s="412"/>
      <c r="I6" s="411" t="s">
        <v>158</v>
      </c>
      <c r="J6" s="412"/>
      <c r="K6" s="412"/>
      <c r="L6" s="411" t="s">
        <v>176</v>
      </c>
      <c r="M6" s="412"/>
      <c r="N6" s="412"/>
      <c r="O6" s="345"/>
      <c r="P6" s="345"/>
      <c r="Q6" s="345"/>
      <c r="R6" s="345"/>
      <c r="S6" s="345"/>
      <c r="T6" s="345"/>
      <c r="U6" s="345"/>
      <c r="V6" s="345"/>
      <c r="W6" s="345"/>
      <c r="X6" s="345"/>
    </row>
    <row r="7" spans="1:24" ht="48">
      <c r="A7" s="344"/>
      <c r="B7" s="344"/>
      <c r="C7" s="346" t="s">
        <v>6</v>
      </c>
      <c r="D7" s="346" t="s">
        <v>174</v>
      </c>
      <c r="E7" s="346" t="s">
        <v>175</v>
      </c>
      <c r="F7" s="346" t="s">
        <v>6</v>
      </c>
      <c r="G7" s="346" t="s">
        <v>174</v>
      </c>
      <c r="H7" s="346" t="s">
        <v>175</v>
      </c>
      <c r="I7" s="196" t="s">
        <v>6</v>
      </c>
      <c r="J7" s="346" t="s">
        <v>174</v>
      </c>
      <c r="K7" s="346" t="s">
        <v>175</v>
      </c>
      <c r="L7" s="346" t="s">
        <v>6</v>
      </c>
      <c r="M7" s="346" t="s">
        <v>174</v>
      </c>
      <c r="N7" s="346" t="s">
        <v>175</v>
      </c>
      <c r="O7" s="345"/>
      <c r="P7" s="345"/>
      <c r="Q7" s="345"/>
      <c r="R7" s="345"/>
      <c r="S7" s="345"/>
      <c r="T7" s="345"/>
      <c r="U7" s="345"/>
      <c r="V7" s="345"/>
      <c r="W7" s="345"/>
      <c r="X7" s="345"/>
    </row>
    <row r="8" spans="1:24" s="351" customFormat="1" ht="15.75">
      <c r="A8" s="347">
        <v>1</v>
      </c>
      <c r="B8" s="348" t="s">
        <v>168</v>
      </c>
      <c r="C8" s="349">
        <f>D8+E8</f>
        <v>87</v>
      </c>
      <c r="D8" s="349">
        <f>SUM(D9:D12)</f>
        <v>24</v>
      </c>
      <c r="E8" s="349">
        <f>SUM(E9:E12)</f>
        <v>63</v>
      </c>
      <c r="F8" s="349"/>
      <c r="G8" s="349"/>
      <c r="H8" s="349"/>
      <c r="I8" s="349">
        <f t="shared" ref="I8:K8" si="0">SUM(I9:I12)</f>
        <v>15</v>
      </c>
      <c r="J8" s="349">
        <f t="shared" si="0"/>
        <v>10</v>
      </c>
      <c r="K8" s="349">
        <f t="shared" si="0"/>
        <v>5</v>
      </c>
      <c r="L8" s="349"/>
      <c r="M8" s="349"/>
      <c r="N8" s="349"/>
      <c r="O8" s="350"/>
      <c r="P8" s="350"/>
      <c r="Q8" s="350"/>
      <c r="R8" s="350"/>
      <c r="S8" s="350"/>
      <c r="T8" s="350"/>
      <c r="U8" s="350"/>
      <c r="V8" s="350"/>
      <c r="W8" s="350"/>
      <c r="X8" s="350"/>
    </row>
    <row r="9" spans="1:24" ht="36">
      <c r="A9" s="352"/>
      <c r="B9" s="353" t="s">
        <v>159</v>
      </c>
      <c r="C9" s="354">
        <f>E9+D9</f>
        <v>7</v>
      </c>
      <c r="D9" s="354"/>
      <c r="E9" s="354">
        <f>6+1</f>
        <v>7</v>
      </c>
      <c r="F9" s="354"/>
      <c r="G9" s="354"/>
      <c r="H9" s="354"/>
      <c r="I9" s="355">
        <f>J9+K9</f>
        <v>2</v>
      </c>
      <c r="J9" s="354">
        <f>1+1</f>
        <v>2</v>
      </c>
      <c r="K9" s="354"/>
      <c r="L9" s="354"/>
      <c r="M9" s="354"/>
      <c r="N9" s="354"/>
      <c r="O9" s="345"/>
      <c r="P9" s="345"/>
      <c r="Q9" s="345"/>
      <c r="R9" s="345"/>
      <c r="S9" s="345"/>
      <c r="T9" s="345"/>
      <c r="U9" s="345"/>
      <c r="V9" s="345"/>
      <c r="W9" s="345"/>
      <c r="X9" s="345"/>
    </row>
    <row r="10" spans="1:24" ht="27" customHeight="1">
      <c r="A10" s="352"/>
      <c r="B10" s="353" t="s">
        <v>169</v>
      </c>
      <c r="C10" s="354">
        <f t="shared" ref="C10:C11" si="1">E10+D10</f>
        <v>1</v>
      </c>
      <c r="D10" s="354"/>
      <c r="E10" s="354">
        <f>1</f>
        <v>1</v>
      </c>
      <c r="F10" s="354"/>
      <c r="G10" s="354"/>
      <c r="H10" s="354"/>
      <c r="I10" s="355"/>
      <c r="J10" s="354"/>
      <c r="K10" s="354"/>
      <c r="L10" s="354"/>
      <c r="M10" s="354"/>
      <c r="N10" s="354"/>
      <c r="O10" s="345"/>
      <c r="P10" s="345"/>
      <c r="Q10" s="345"/>
      <c r="R10" s="345"/>
      <c r="S10" s="345"/>
      <c r="T10" s="345"/>
      <c r="U10" s="345"/>
      <c r="V10" s="345"/>
      <c r="W10" s="345"/>
      <c r="X10" s="345"/>
    </row>
    <row r="11" spans="1:24" ht="24">
      <c r="A11" s="352"/>
      <c r="B11" s="353" t="s">
        <v>160</v>
      </c>
      <c r="C11" s="354">
        <f t="shared" si="1"/>
        <v>13</v>
      </c>
      <c r="D11" s="354"/>
      <c r="E11" s="354">
        <f>1+1+2+1+1+7</f>
        <v>13</v>
      </c>
      <c r="F11" s="354"/>
      <c r="G11" s="354"/>
      <c r="H11" s="354"/>
      <c r="I11" s="355"/>
      <c r="J11" s="354"/>
      <c r="K11" s="354"/>
      <c r="L11" s="354"/>
      <c r="M11" s="354"/>
      <c r="N11" s="354"/>
      <c r="O11" s="345"/>
      <c r="P11" s="345"/>
      <c r="Q11" s="345"/>
      <c r="R11" s="345"/>
      <c r="S11" s="345"/>
      <c r="T11" s="345"/>
      <c r="U11" s="345"/>
      <c r="V11" s="345"/>
      <c r="W11" s="345"/>
      <c r="X11" s="345"/>
    </row>
    <row r="12" spans="1:24" ht="15.75">
      <c r="A12" s="352"/>
      <c r="B12" s="353" t="s">
        <v>161</v>
      </c>
      <c r="C12" s="354">
        <f>E12+D12</f>
        <v>66</v>
      </c>
      <c r="D12" s="354">
        <f>22+1+1</f>
        <v>24</v>
      </c>
      <c r="E12" s="354">
        <f>22+20</f>
        <v>42</v>
      </c>
      <c r="F12" s="354"/>
      <c r="G12" s="354"/>
      <c r="H12" s="354"/>
      <c r="I12" s="355">
        <f t="shared" ref="I12" si="2">J12+K12</f>
        <v>13</v>
      </c>
      <c r="J12" s="354">
        <f>8</f>
        <v>8</v>
      </c>
      <c r="K12" s="354">
        <f>1+1+3</f>
        <v>5</v>
      </c>
      <c r="L12" s="354"/>
      <c r="M12" s="354"/>
      <c r="N12" s="354"/>
      <c r="O12" s="345"/>
      <c r="P12" s="345"/>
      <c r="Q12" s="345"/>
      <c r="R12" s="345"/>
      <c r="S12" s="345"/>
      <c r="T12" s="345"/>
      <c r="U12" s="345"/>
      <c r="V12" s="345"/>
      <c r="W12" s="345"/>
      <c r="X12" s="345"/>
    </row>
    <row r="13" spans="1:24" s="351" customFormat="1" ht="15.75">
      <c r="A13" s="347">
        <v>2</v>
      </c>
      <c r="B13" s="348" t="s">
        <v>170</v>
      </c>
      <c r="C13" s="349">
        <f>D13+E13</f>
        <v>12</v>
      </c>
      <c r="D13" s="349">
        <f>SUM(D14:D22)</f>
        <v>1</v>
      </c>
      <c r="E13" s="349">
        <f t="shared" ref="E13:K13" si="3">SUM(E14:E22)</f>
        <v>11</v>
      </c>
      <c r="F13" s="349"/>
      <c r="G13" s="349"/>
      <c r="H13" s="349"/>
      <c r="I13" s="349">
        <f t="shared" si="3"/>
        <v>6</v>
      </c>
      <c r="J13" s="349">
        <f t="shared" si="3"/>
        <v>2</v>
      </c>
      <c r="K13" s="349">
        <f t="shared" si="3"/>
        <v>4</v>
      </c>
      <c r="L13" s="349"/>
      <c r="M13" s="349"/>
      <c r="N13" s="349"/>
      <c r="O13" s="350"/>
      <c r="P13" s="350"/>
      <c r="Q13" s="350"/>
      <c r="R13" s="350"/>
      <c r="S13" s="350"/>
      <c r="T13" s="350"/>
      <c r="U13" s="350"/>
      <c r="V13" s="350"/>
      <c r="W13" s="350"/>
      <c r="X13" s="350"/>
    </row>
    <row r="14" spans="1:24" ht="36">
      <c r="A14" s="352"/>
      <c r="B14" s="353" t="s">
        <v>162</v>
      </c>
      <c r="C14" s="354">
        <f>D14+E14</f>
        <v>1</v>
      </c>
      <c r="D14" s="354"/>
      <c r="E14" s="354">
        <f>1</f>
        <v>1</v>
      </c>
      <c r="F14" s="354"/>
      <c r="G14" s="354"/>
      <c r="H14" s="354"/>
      <c r="I14" s="355">
        <f>J14+K14</f>
        <v>1</v>
      </c>
      <c r="J14" s="354"/>
      <c r="K14" s="354">
        <f>1</f>
        <v>1</v>
      </c>
      <c r="L14" s="354"/>
      <c r="M14" s="354"/>
      <c r="N14" s="354"/>
      <c r="O14" s="345"/>
      <c r="P14" s="345"/>
      <c r="Q14" s="345"/>
      <c r="R14" s="345"/>
      <c r="S14" s="345"/>
      <c r="T14" s="345"/>
      <c r="U14" s="345"/>
      <c r="V14" s="345"/>
      <c r="W14" s="345"/>
      <c r="X14" s="345"/>
    </row>
    <row r="15" spans="1:24" ht="24">
      <c r="A15" s="352"/>
      <c r="B15" s="353" t="s">
        <v>171</v>
      </c>
      <c r="C15" s="354"/>
      <c r="D15" s="354"/>
      <c r="E15" s="354"/>
      <c r="F15" s="354"/>
      <c r="G15" s="354"/>
      <c r="H15" s="354"/>
      <c r="I15" s="355"/>
      <c r="J15" s="354"/>
      <c r="K15" s="354"/>
      <c r="L15" s="354"/>
      <c r="M15" s="354"/>
      <c r="N15" s="354"/>
      <c r="O15" s="345"/>
      <c r="P15" s="345"/>
      <c r="Q15" s="345"/>
      <c r="R15" s="345"/>
      <c r="S15" s="345"/>
      <c r="T15" s="345"/>
      <c r="U15" s="345"/>
      <c r="V15" s="345"/>
      <c r="W15" s="345"/>
      <c r="X15" s="345"/>
    </row>
    <row r="16" spans="1:24" ht="15.75">
      <c r="A16" s="352"/>
      <c r="B16" s="353" t="s">
        <v>163</v>
      </c>
      <c r="C16" s="354"/>
      <c r="D16" s="354"/>
      <c r="E16" s="354"/>
      <c r="F16" s="354"/>
      <c r="G16" s="354"/>
      <c r="H16" s="354"/>
      <c r="I16" s="355"/>
      <c r="J16" s="354"/>
      <c r="K16" s="354"/>
      <c r="L16" s="354"/>
      <c r="M16" s="354"/>
      <c r="N16" s="354"/>
      <c r="O16" s="345"/>
      <c r="P16" s="345"/>
      <c r="Q16" s="345"/>
      <c r="R16" s="345"/>
      <c r="S16" s="345"/>
      <c r="T16" s="345"/>
      <c r="U16" s="345"/>
      <c r="V16" s="345"/>
      <c r="W16" s="345"/>
      <c r="X16" s="345"/>
    </row>
    <row r="17" spans="1:24" ht="36">
      <c r="A17" s="352"/>
      <c r="B17" s="353" t="s">
        <v>164</v>
      </c>
      <c r="C17" s="354">
        <f t="shared" ref="C17:C22" si="4">D17+E17</f>
        <v>1</v>
      </c>
      <c r="D17" s="354"/>
      <c r="E17" s="354">
        <f>1</f>
        <v>1</v>
      </c>
      <c r="F17" s="354"/>
      <c r="G17" s="354"/>
      <c r="H17" s="354"/>
      <c r="I17" s="355"/>
      <c r="J17" s="354"/>
      <c r="K17" s="354"/>
      <c r="L17" s="354"/>
      <c r="M17" s="354"/>
      <c r="N17" s="354"/>
      <c r="O17" s="345"/>
      <c r="P17" s="345"/>
      <c r="Q17" s="345"/>
      <c r="R17" s="345"/>
      <c r="S17" s="345"/>
      <c r="T17" s="345"/>
      <c r="U17" s="345"/>
      <c r="V17" s="345"/>
      <c r="W17" s="345"/>
      <c r="X17" s="345"/>
    </row>
    <row r="18" spans="1:24" ht="15.75">
      <c r="A18" s="352"/>
      <c r="B18" s="353" t="s">
        <v>172</v>
      </c>
      <c r="C18" s="354"/>
      <c r="D18" s="349"/>
      <c r="E18" s="349"/>
      <c r="F18" s="354"/>
      <c r="G18" s="354"/>
      <c r="H18" s="354"/>
      <c r="I18" s="355"/>
      <c r="J18" s="354"/>
      <c r="K18" s="354"/>
      <c r="L18" s="354"/>
      <c r="M18" s="354"/>
      <c r="N18" s="354"/>
      <c r="O18" s="345"/>
      <c r="P18" s="345"/>
      <c r="Q18" s="345"/>
      <c r="R18" s="345"/>
      <c r="S18" s="345"/>
      <c r="T18" s="345"/>
      <c r="U18" s="345"/>
      <c r="V18" s="345"/>
      <c r="W18" s="345"/>
      <c r="X18" s="345"/>
    </row>
    <row r="19" spans="1:24" ht="15.75">
      <c r="A19" s="352"/>
      <c r="B19" s="353" t="s">
        <v>165</v>
      </c>
      <c r="C19" s="354">
        <f t="shared" si="4"/>
        <v>1</v>
      </c>
      <c r="D19" s="354"/>
      <c r="E19" s="354">
        <f>1</f>
        <v>1</v>
      </c>
      <c r="F19" s="354"/>
      <c r="G19" s="354"/>
      <c r="H19" s="354"/>
      <c r="I19" s="355">
        <f t="shared" ref="I19:I22" si="5">J19+K19</f>
        <v>2</v>
      </c>
      <c r="J19" s="354">
        <f>1+1</f>
        <v>2</v>
      </c>
      <c r="K19" s="354"/>
      <c r="L19" s="354"/>
      <c r="M19" s="354"/>
      <c r="N19" s="354"/>
      <c r="O19" s="345"/>
      <c r="P19" s="345"/>
      <c r="Q19" s="345"/>
      <c r="R19" s="345"/>
      <c r="S19" s="345"/>
      <c r="T19" s="345"/>
      <c r="U19" s="345"/>
      <c r="V19" s="345"/>
      <c r="W19" s="345"/>
      <c r="X19" s="345"/>
    </row>
    <row r="20" spans="1:24" ht="29.25" customHeight="1">
      <c r="A20" s="352"/>
      <c r="B20" s="353" t="s">
        <v>166</v>
      </c>
      <c r="C20" s="354"/>
      <c r="D20" s="354"/>
      <c r="E20" s="354"/>
      <c r="F20" s="354"/>
      <c r="G20" s="354"/>
      <c r="H20" s="354"/>
      <c r="I20" s="355"/>
      <c r="J20" s="354"/>
      <c r="K20" s="354"/>
      <c r="L20" s="354"/>
      <c r="M20" s="354"/>
      <c r="N20" s="354"/>
      <c r="O20" s="345"/>
      <c r="P20" s="345"/>
      <c r="Q20" s="345"/>
      <c r="R20" s="345"/>
      <c r="S20" s="345"/>
      <c r="T20" s="345"/>
      <c r="U20" s="345"/>
      <c r="V20" s="345"/>
      <c r="W20" s="345"/>
      <c r="X20" s="345"/>
    </row>
    <row r="21" spans="1:24" ht="24">
      <c r="A21" s="352"/>
      <c r="B21" s="353" t="s">
        <v>167</v>
      </c>
      <c r="C21" s="354">
        <f t="shared" si="4"/>
        <v>1</v>
      </c>
      <c r="D21" s="354"/>
      <c r="E21" s="354">
        <f>1</f>
        <v>1</v>
      </c>
      <c r="F21" s="354"/>
      <c r="G21" s="354"/>
      <c r="H21" s="354"/>
      <c r="I21" s="355"/>
      <c r="J21" s="354"/>
      <c r="K21" s="354"/>
      <c r="L21" s="354"/>
      <c r="M21" s="354"/>
      <c r="N21" s="354"/>
      <c r="O21" s="345"/>
      <c r="P21" s="345"/>
      <c r="Q21" s="345"/>
      <c r="R21" s="345"/>
      <c r="S21" s="345"/>
      <c r="T21" s="345"/>
      <c r="U21" s="345"/>
      <c r="V21" s="345"/>
      <c r="W21" s="345"/>
      <c r="X21" s="345"/>
    </row>
    <row r="22" spans="1:24" ht="15.75">
      <c r="A22" s="352"/>
      <c r="B22" s="353" t="s">
        <v>173</v>
      </c>
      <c r="C22" s="354">
        <f t="shared" si="4"/>
        <v>8</v>
      </c>
      <c r="D22" s="354">
        <f>1</f>
        <v>1</v>
      </c>
      <c r="E22" s="354">
        <f>1+2+1+2+1</f>
        <v>7</v>
      </c>
      <c r="F22" s="354"/>
      <c r="G22" s="354"/>
      <c r="H22" s="354"/>
      <c r="I22" s="355">
        <f t="shared" si="5"/>
        <v>3</v>
      </c>
      <c r="J22" s="354"/>
      <c r="K22" s="354">
        <f>3</f>
        <v>3</v>
      </c>
      <c r="L22" s="354"/>
      <c r="M22" s="354"/>
      <c r="N22" s="354"/>
      <c r="O22" s="345"/>
      <c r="P22" s="345"/>
      <c r="Q22" s="345"/>
      <c r="R22" s="345"/>
      <c r="S22" s="345"/>
      <c r="T22" s="345"/>
      <c r="U22" s="345"/>
      <c r="V22" s="345"/>
      <c r="W22" s="345"/>
      <c r="X22" s="345"/>
    </row>
    <row r="23" spans="1:24" s="351" customFormat="1" ht="24">
      <c r="A23" s="347">
        <v>3</v>
      </c>
      <c r="B23" s="356" t="s">
        <v>1531</v>
      </c>
      <c r="C23" s="349">
        <f>D23+E23</f>
        <v>128</v>
      </c>
      <c r="D23" s="349">
        <f>11+8+10+12</f>
        <v>41</v>
      </c>
      <c r="E23" s="349">
        <f>19+29+10+16+6+6+1</f>
        <v>87</v>
      </c>
      <c r="F23" s="349"/>
      <c r="G23" s="349"/>
      <c r="H23" s="349"/>
      <c r="I23" s="357">
        <f>J23+K23</f>
        <v>22</v>
      </c>
      <c r="J23" s="349">
        <f>8+9</f>
        <v>17</v>
      </c>
      <c r="K23" s="349">
        <f>3+1+1</f>
        <v>5</v>
      </c>
      <c r="L23" s="349"/>
      <c r="M23" s="349"/>
      <c r="N23" s="349"/>
      <c r="O23" s="350"/>
      <c r="P23" s="350"/>
      <c r="Q23" s="350"/>
      <c r="R23" s="350"/>
      <c r="S23" s="350"/>
      <c r="T23" s="350"/>
      <c r="U23" s="350"/>
      <c r="V23" s="350"/>
      <c r="W23" s="350"/>
      <c r="X23" s="350"/>
    </row>
    <row r="24" spans="1:24">
      <c r="A24" s="345"/>
      <c r="B24" s="345"/>
      <c r="C24" s="345"/>
      <c r="D24" s="345"/>
      <c r="E24" s="345"/>
      <c r="F24" s="345"/>
      <c r="G24" s="345"/>
      <c r="H24" s="345"/>
      <c r="I24" s="358"/>
      <c r="J24" s="345"/>
      <c r="K24" s="345"/>
      <c r="L24" s="345"/>
      <c r="M24" s="345"/>
      <c r="N24" s="345"/>
      <c r="O24" s="345"/>
      <c r="P24" s="345"/>
      <c r="Q24" s="345"/>
      <c r="R24" s="345"/>
      <c r="S24" s="345"/>
      <c r="T24" s="345"/>
      <c r="U24" s="345"/>
      <c r="V24" s="345"/>
      <c r="W24" s="345"/>
      <c r="X24" s="345"/>
    </row>
    <row r="25" spans="1:24">
      <c r="A25" s="341"/>
      <c r="B25" s="341"/>
      <c r="C25" s="341"/>
      <c r="D25" s="341"/>
      <c r="E25" s="422"/>
      <c r="F25" s="415"/>
      <c r="M25" s="410" t="s">
        <v>19</v>
      </c>
      <c r="N25" s="410"/>
    </row>
    <row r="26" spans="1:24">
      <c r="A26" s="413" t="s">
        <v>155</v>
      </c>
      <c r="B26" s="413"/>
      <c r="C26" s="414"/>
      <c r="D26" s="414"/>
      <c r="E26" s="414"/>
      <c r="F26" s="414"/>
      <c r="G26" s="415"/>
      <c r="H26" s="415"/>
      <c r="I26" s="415"/>
      <c r="J26" s="415"/>
      <c r="K26" s="415"/>
      <c r="L26" s="415"/>
      <c r="M26" s="415"/>
      <c r="N26" s="415"/>
    </row>
    <row r="27" spans="1:24">
      <c r="A27" s="416" t="s">
        <v>1446</v>
      </c>
      <c r="B27" s="416"/>
      <c r="C27" s="417"/>
      <c r="D27" s="417"/>
      <c r="E27" s="417"/>
      <c r="F27" s="417"/>
      <c r="G27" s="415"/>
      <c r="H27" s="415"/>
      <c r="I27" s="415"/>
      <c r="J27" s="415"/>
      <c r="K27" s="415"/>
      <c r="L27" s="415"/>
      <c r="M27" s="415"/>
      <c r="N27" s="415"/>
    </row>
    <row r="28" spans="1:24">
      <c r="A28" s="418" t="s">
        <v>1</v>
      </c>
      <c r="B28" s="415"/>
      <c r="C28" s="415"/>
      <c r="D28" s="415"/>
      <c r="E28" s="415"/>
      <c r="F28" s="415"/>
      <c r="G28" s="415"/>
      <c r="H28" s="415"/>
      <c r="I28" s="415"/>
      <c r="J28" s="415"/>
      <c r="K28" s="415"/>
      <c r="L28" s="415"/>
      <c r="M28" s="415"/>
      <c r="N28" s="415"/>
    </row>
    <row r="29" spans="1:24">
      <c r="A29" s="419" t="s">
        <v>1532</v>
      </c>
      <c r="B29" s="419"/>
      <c r="C29" s="420"/>
      <c r="D29" s="420"/>
      <c r="E29" s="420"/>
      <c r="F29" s="420"/>
      <c r="G29" s="421"/>
      <c r="H29" s="421"/>
      <c r="I29" s="421"/>
      <c r="J29" s="421"/>
      <c r="K29" s="421"/>
      <c r="L29" s="421"/>
      <c r="M29" s="421"/>
      <c r="N29" s="421"/>
    </row>
    <row r="30" spans="1:24" ht="15" customHeight="1">
      <c r="A30" s="344"/>
      <c r="B30" s="344"/>
      <c r="C30" s="423" t="s">
        <v>156</v>
      </c>
      <c r="D30" s="424"/>
      <c r="E30" s="424"/>
      <c r="F30" s="423" t="s">
        <v>157</v>
      </c>
      <c r="G30" s="412"/>
      <c r="H30" s="412"/>
      <c r="I30" s="411" t="s">
        <v>158</v>
      </c>
      <c r="J30" s="412"/>
      <c r="K30" s="412"/>
      <c r="L30" s="411" t="s">
        <v>176</v>
      </c>
      <c r="M30" s="412"/>
      <c r="N30" s="412"/>
    </row>
    <row r="31" spans="1:24" ht="48">
      <c r="A31" s="344"/>
      <c r="B31" s="344"/>
      <c r="C31" s="346" t="s">
        <v>6</v>
      </c>
      <c r="D31" s="346" t="s">
        <v>174</v>
      </c>
      <c r="E31" s="346" t="s">
        <v>175</v>
      </c>
      <c r="F31" s="346" t="s">
        <v>6</v>
      </c>
      <c r="G31" s="346" t="s">
        <v>174</v>
      </c>
      <c r="H31" s="346" t="s">
        <v>175</v>
      </c>
      <c r="I31" s="196" t="s">
        <v>6</v>
      </c>
      <c r="J31" s="346" t="s">
        <v>174</v>
      </c>
      <c r="K31" s="346" t="s">
        <v>175</v>
      </c>
      <c r="L31" s="346" t="s">
        <v>6</v>
      </c>
      <c r="M31" s="346" t="s">
        <v>174</v>
      </c>
      <c r="N31" s="346" t="s">
        <v>175</v>
      </c>
    </row>
    <row r="32" spans="1:24" s="351" customFormat="1" ht="15.75">
      <c r="A32" s="347">
        <v>1</v>
      </c>
      <c r="B32" s="348" t="s">
        <v>168</v>
      </c>
      <c r="C32" s="349">
        <f>D32+E32</f>
        <v>38</v>
      </c>
      <c r="D32" s="349"/>
      <c r="E32" s="349">
        <f>SUM(E33:E36)</f>
        <v>38</v>
      </c>
      <c r="F32" s="349"/>
      <c r="G32" s="349"/>
      <c r="H32" s="349"/>
      <c r="I32" s="357"/>
      <c r="J32" s="349"/>
      <c r="K32" s="349"/>
      <c r="L32" s="349"/>
      <c r="M32" s="349"/>
      <c r="N32" s="349"/>
    </row>
    <row r="33" spans="1:14" ht="36">
      <c r="A33" s="352"/>
      <c r="B33" s="353" t="s">
        <v>159</v>
      </c>
      <c r="C33" s="354"/>
      <c r="D33" s="354"/>
      <c r="E33" s="354"/>
      <c r="F33" s="354"/>
      <c r="G33" s="354"/>
      <c r="H33" s="354"/>
      <c r="I33" s="355"/>
      <c r="J33" s="354"/>
      <c r="K33" s="354"/>
      <c r="L33" s="354"/>
      <c r="M33" s="354"/>
      <c r="N33" s="354"/>
    </row>
    <row r="34" spans="1:14" ht="24">
      <c r="A34" s="352"/>
      <c r="B34" s="353" t="s">
        <v>169</v>
      </c>
      <c r="C34" s="354">
        <f t="shared" ref="C34:C47" si="6">D34+E34</f>
        <v>4</v>
      </c>
      <c r="D34" s="354"/>
      <c r="E34" s="354">
        <f>1+2+1</f>
        <v>4</v>
      </c>
      <c r="F34" s="354"/>
      <c r="G34" s="354"/>
      <c r="H34" s="354"/>
      <c r="I34" s="355"/>
      <c r="J34" s="354"/>
      <c r="K34" s="354"/>
      <c r="L34" s="354"/>
      <c r="M34" s="354"/>
      <c r="N34" s="354"/>
    </row>
    <row r="35" spans="1:14" ht="24">
      <c r="A35" s="352"/>
      <c r="B35" s="353" t="s">
        <v>160</v>
      </c>
      <c r="C35" s="354">
        <f t="shared" si="6"/>
        <v>3</v>
      </c>
      <c r="D35" s="354"/>
      <c r="E35" s="354">
        <f>1+1+1</f>
        <v>3</v>
      </c>
      <c r="F35" s="354"/>
      <c r="G35" s="354"/>
      <c r="H35" s="354"/>
      <c r="I35" s="355"/>
      <c r="J35" s="354"/>
      <c r="K35" s="354"/>
      <c r="L35" s="354"/>
      <c r="M35" s="354"/>
      <c r="N35" s="354"/>
    </row>
    <row r="36" spans="1:14" ht="15.75">
      <c r="A36" s="352"/>
      <c r="B36" s="353" t="s">
        <v>161</v>
      </c>
      <c r="C36" s="354">
        <f t="shared" si="6"/>
        <v>31</v>
      </c>
      <c r="D36" s="354"/>
      <c r="E36" s="354">
        <f>1+6+22+1+1</f>
        <v>31</v>
      </c>
      <c r="F36" s="354"/>
      <c r="G36" s="354"/>
      <c r="H36" s="354"/>
      <c r="I36" s="355"/>
      <c r="J36" s="354"/>
      <c r="K36" s="354"/>
      <c r="L36" s="354"/>
      <c r="M36" s="354"/>
      <c r="N36" s="354"/>
    </row>
    <row r="37" spans="1:14" s="351" customFormat="1" ht="15.75">
      <c r="A37" s="347">
        <v>2</v>
      </c>
      <c r="B37" s="348" t="s">
        <v>170</v>
      </c>
      <c r="C37" s="349">
        <f t="shared" si="6"/>
        <v>13</v>
      </c>
      <c r="D37" s="349"/>
      <c r="E37" s="349">
        <f>SUM(E38:E46)</f>
        <v>13</v>
      </c>
      <c r="F37" s="349"/>
      <c r="G37" s="349"/>
      <c r="H37" s="349"/>
      <c r="I37" s="357"/>
      <c r="J37" s="349"/>
      <c r="K37" s="349"/>
      <c r="L37" s="349"/>
      <c r="M37" s="349"/>
      <c r="N37" s="349"/>
    </row>
    <row r="38" spans="1:14" ht="36">
      <c r="A38" s="352"/>
      <c r="B38" s="353" t="s">
        <v>162</v>
      </c>
      <c r="C38" s="354"/>
      <c r="D38" s="354"/>
      <c r="E38" s="354"/>
      <c r="F38" s="354"/>
      <c r="G38" s="354"/>
      <c r="H38" s="354"/>
      <c r="I38" s="355"/>
      <c r="J38" s="354"/>
      <c r="K38" s="354"/>
      <c r="L38" s="354"/>
      <c r="M38" s="354"/>
      <c r="N38" s="354"/>
    </row>
    <row r="39" spans="1:14" ht="24">
      <c r="A39" s="352"/>
      <c r="B39" s="353" t="s">
        <v>171</v>
      </c>
      <c r="C39" s="354"/>
      <c r="D39" s="354"/>
      <c r="E39" s="354"/>
      <c r="F39" s="354"/>
      <c r="G39" s="354"/>
      <c r="H39" s="354"/>
      <c r="I39" s="355"/>
      <c r="J39" s="354"/>
      <c r="K39" s="354"/>
      <c r="L39" s="354"/>
      <c r="M39" s="354"/>
      <c r="N39" s="354"/>
    </row>
    <row r="40" spans="1:14" ht="15.75">
      <c r="A40" s="352"/>
      <c r="B40" s="353" t="s">
        <v>163</v>
      </c>
      <c r="C40" s="354"/>
      <c r="D40" s="354"/>
      <c r="E40" s="354"/>
      <c r="F40" s="354"/>
      <c r="G40" s="354"/>
      <c r="H40" s="354"/>
      <c r="I40" s="355"/>
      <c r="J40" s="354"/>
      <c r="K40" s="354"/>
      <c r="L40" s="354"/>
      <c r="M40" s="354"/>
      <c r="N40" s="354"/>
    </row>
    <row r="41" spans="1:14" ht="36">
      <c r="A41" s="352"/>
      <c r="B41" s="353" t="s">
        <v>164</v>
      </c>
      <c r="C41" s="354">
        <f t="shared" si="6"/>
        <v>3</v>
      </c>
      <c r="D41" s="354"/>
      <c r="E41" s="354">
        <f>1+1+1</f>
        <v>3</v>
      </c>
      <c r="F41" s="354"/>
      <c r="G41" s="354"/>
      <c r="H41" s="354"/>
      <c r="I41" s="355"/>
      <c r="J41" s="354"/>
      <c r="K41" s="354"/>
      <c r="L41" s="354"/>
      <c r="M41" s="354"/>
      <c r="N41" s="354"/>
    </row>
    <row r="42" spans="1:14" ht="15.75">
      <c r="A42" s="352"/>
      <c r="B42" s="353" t="s">
        <v>172</v>
      </c>
      <c r="C42" s="354"/>
      <c r="D42" s="349"/>
      <c r="E42" s="349"/>
      <c r="F42" s="354"/>
      <c r="G42" s="354"/>
      <c r="H42" s="354"/>
      <c r="I42" s="355"/>
      <c r="J42" s="354"/>
      <c r="K42" s="354"/>
      <c r="L42" s="354"/>
      <c r="M42" s="354"/>
      <c r="N42" s="354"/>
    </row>
    <row r="43" spans="1:14" ht="15.75">
      <c r="A43" s="352"/>
      <c r="B43" s="353" t="s">
        <v>165</v>
      </c>
      <c r="C43" s="354">
        <f t="shared" si="6"/>
        <v>2</v>
      </c>
      <c r="D43" s="354"/>
      <c r="E43" s="354">
        <f>1+1</f>
        <v>2</v>
      </c>
      <c r="F43" s="354"/>
      <c r="G43" s="354"/>
      <c r="H43" s="354"/>
      <c r="I43" s="355"/>
      <c r="J43" s="354"/>
      <c r="K43" s="354"/>
      <c r="L43" s="354"/>
      <c r="M43" s="354"/>
      <c r="N43" s="354"/>
    </row>
    <row r="44" spans="1:14" ht="24">
      <c r="A44" s="352"/>
      <c r="B44" s="353" t="s">
        <v>166</v>
      </c>
      <c r="C44" s="354"/>
      <c r="D44" s="354"/>
      <c r="E44" s="354"/>
      <c r="F44" s="354"/>
      <c r="G44" s="354"/>
      <c r="H44" s="354"/>
      <c r="I44" s="355"/>
      <c r="J44" s="354"/>
      <c r="K44" s="354"/>
      <c r="L44" s="354"/>
      <c r="M44" s="354"/>
      <c r="N44" s="354"/>
    </row>
    <row r="45" spans="1:14" ht="24">
      <c r="A45" s="352"/>
      <c r="B45" s="353" t="s">
        <v>167</v>
      </c>
      <c r="C45" s="354">
        <f t="shared" si="6"/>
        <v>1</v>
      </c>
      <c r="D45" s="354"/>
      <c r="E45" s="354">
        <f>1</f>
        <v>1</v>
      </c>
      <c r="F45" s="354"/>
      <c r="G45" s="354"/>
      <c r="H45" s="354"/>
      <c r="I45" s="355"/>
      <c r="J45" s="354"/>
      <c r="K45" s="354"/>
      <c r="L45" s="354"/>
      <c r="M45" s="354"/>
      <c r="N45" s="354"/>
    </row>
    <row r="46" spans="1:14" ht="15.75">
      <c r="A46" s="352"/>
      <c r="B46" s="353" t="s">
        <v>173</v>
      </c>
      <c r="C46" s="354">
        <f t="shared" si="6"/>
        <v>7</v>
      </c>
      <c r="D46" s="354"/>
      <c r="E46" s="354">
        <f>1+6</f>
        <v>7</v>
      </c>
      <c r="F46" s="354"/>
      <c r="G46" s="354"/>
      <c r="H46" s="354"/>
      <c r="I46" s="355"/>
      <c r="J46" s="354"/>
      <c r="K46" s="354"/>
      <c r="L46" s="354"/>
      <c r="M46" s="354"/>
      <c r="N46" s="354"/>
    </row>
    <row r="47" spans="1:14" s="351" customFormat="1" ht="24">
      <c r="A47" s="347">
        <v>3</v>
      </c>
      <c r="B47" s="356" t="s">
        <v>1531</v>
      </c>
      <c r="C47" s="349">
        <f t="shared" si="6"/>
        <v>88</v>
      </c>
      <c r="D47" s="349"/>
      <c r="E47" s="349">
        <f>24+18+16+19+11</f>
        <v>88</v>
      </c>
      <c r="F47" s="349"/>
      <c r="G47" s="349"/>
      <c r="H47" s="349"/>
      <c r="I47" s="357"/>
      <c r="J47" s="349"/>
      <c r="K47" s="349"/>
      <c r="L47" s="349"/>
      <c r="M47" s="349"/>
      <c r="N47" s="349"/>
    </row>
    <row r="49" spans="1:14">
      <c r="A49" s="341"/>
      <c r="B49" s="341"/>
      <c r="C49" s="341"/>
      <c r="D49" s="341"/>
      <c r="E49" s="422"/>
      <c r="F49" s="415"/>
      <c r="M49" s="410" t="s">
        <v>19</v>
      </c>
      <c r="N49" s="410"/>
    </row>
    <row r="50" spans="1:14" ht="15" customHeight="1">
      <c r="A50" s="413" t="s">
        <v>155</v>
      </c>
      <c r="B50" s="413"/>
      <c r="C50" s="414"/>
      <c r="D50" s="414"/>
      <c r="E50" s="414"/>
      <c r="F50" s="414"/>
      <c r="G50" s="415"/>
      <c r="H50" s="415"/>
      <c r="I50" s="415"/>
      <c r="J50" s="415"/>
      <c r="K50" s="415"/>
      <c r="L50" s="415"/>
      <c r="M50" s="415"/>
      <c r="N50" s="415"/>
    </row>
    <row r="51" spans="1:14">
      <c r="A51" s="416" t="s">
        <v>1446</v>
      </c>
      <c r="B51" s="416"/>
      <c r="C51" s="417"/>
      <c r="D51" s="417"/>
      <c r="E51" s="417"/>
      <c r="F51" s="417"/>
      <c r="G51" s="415"/>
      <c r="H51" s="415"/>
      <c r="I51" s="415"/>
      <c r="J51" s="415"/>
      <c r="K51" s="415"/>
      <c r="L51" s="415"/>
      <c r="M51" s="415"/>
      <c r="N51" s="415"/>
    </row>
    <row r="52" spans="1:14">
      <c r="A52" s="418" t="s">
        <v>1</v>
      </c>
      <c r="B52" s="415"/>
      <c r="C52" s="415"/>
      <c r="D52" s="415"/>
      <c r="E52" s="415"/>
      <c r="F52" s="415"/>
      <c r="G52" s="415"/>
      <c r="H52" s="415"/>
      <c r="I52" s="415"/>
      <c r="J52" s="415"/>
      <c r="K52" s="415"/>
      <c r="L52" s="415"/>
      <c r="M52" s="415"/>
      <c r="N52" s="415"/>
    </row>
    <row r="53" spans="1:14" ht="15" customHeight="1">
      <c r="A53" s="419" t="s">
        <v>1533</v>
      </c>
      <c r="B53" s="419"/>
      <c r="C53" s="420"/>
      <c r="D53" s="420"/>
      <c r="E53" s="420"/>
      <c r="F53" s="420"/>
      <c r="G53" s="421"/>
      <c r="H53" s="421"/>
      <c r="I53" s="421"/>
      <c r="J53" s="421"/>
      <c r="K53" s="421"/>
      <c r="L53" s="421"/>
      <c r="M53" s="421"/>
      <c r="N53" s="421"/>
    </row>
    <row r="54" spans="1:14" ht="15" customHeight="1">
      <c r="A54" s="344"/>
      <c r="B54" s="344"/>
      <c r="C54" s="423" t="s">
        <v>156</v>
      </c>
      <c r="D54" s="424"/>
      <c r="E54" s="424"/>
      <c r="F54" s="423" t="s">
        <v>157</v>
      </c>
      <c r="G54" s="412"/>
      <c r="H54" s="412"/>
      <c r="I54" s="411" t="s">
        <v>158</v>
      </c>
      <c r="J54" s="412"/>
      <c r="K54" s="412"/>
      <c r="L54" s="411" t="s">
        <v>176</v>
      </c>
      <c r="M54" s="412"/>
      <c r="N54" s="412"/>
    </row>
    <row r="55" spans="1:14" ht="48">
      <c r="A55" s="344"/>
      <c r="B55" s="344"/>
      <c r="C55" s="346" t="s">
        <v>6</v>
      </c>
      <c r="D55" s="346" t="s">
        <v>174</v>
      </c>
      <c r="E55" s="346" t="s">
        <v>175</v>
      </c>
      <c r="F55" s="346" t="s">
        <v>6</v>
      </c>
      <c r="G55" s="346" t="s">
        <v>174</v>
      </c>
      <c r="H55" s="346" t="s">
        <v>175</v>
      </c>
      <c r="I55" s="196" t="s">
        <v>6</v>
      </c>
      <c r="J55" s="346" t="s">
        <v>174</v>
      </c>
      <c r="K55" s="346" t="s">
        <v>175</v>
      </c>
      <c r="L55" s="346" t="s">
        <v>6</v>
      </c>
      <c r="M55" s="346" t="s">
        <v>174</v>
      </c>
      <c r="N55" s="346" t="s">
        <v>175</v>
      </c>
    </row>
    <row r="56" spans="1:14" ht="15.75">
      <c r="A56" s="352">
        <v>1</v>
      </c>
      <c r="B56" s="348" t="s">
        <v>168</v>
      </c>
      <c r="C56" s="349">
        <f>D56+E56</f>
        <v>29</v>
      </c>
      <c r="D56" s="354">
        <f>SUM(D57:D60)</f>
        <v>13</v>
      </c>
      <c r="E56" s="354">
        <f t="shared" ref="E56:J56" si="7">SUM(E57:E60)</f>
        <v>16</v>
      </c>
      <c r="F56" s="354"/>
      <c r="G56" s="354"/>
      <c r="H56" s="354"/>
      <c r="I56" s="354">
        <f t="shared" si="7"/>
        <v>5</v>
      </c>
      <c r="J56" s="354">
        <f t="shared" si="7"/>
        <v>5</v>
      </c>
      <c r="K56" s="354"/>
      <c r="L56" s="354"/>
      <c r="M56" s="354"/>
      <c r="N56" s="354"/>
    </row>
    <row r="57" spans="1:14" ht="36">
      <c r="A57" s="352"/>
      <c r="B57" s="353" t="s">
        <v>159</v>
      </c>
      <c r="C57" s="354"/>
      <c r="D57" s="354"/>
      <c r="E57" s="354"/>
      <c r="F57" s="354"/>
      <c r="G57" s="354"/>
      <c r="H57" s="354"/>
      <c r="I57" s="355"/>
      <c r="J57" s="354"/>
      <c r="K57" s="354"/>
      <c r="L57" s="354"/>
      <c r="M57" s="354"/>
      <c r="N57" s="354"/>
    </row>
    <row r="58" spans="1:14" ht="24">
      <c r="A58" s="352"/>
      <c r="B58" s="353" t="s">
        <v>169</v>
      </c>
      <c r="C58" s="354">
        <f t="shared" ref="C58:C71" si="8">D58+E58</f>
        <v>2</v>
      </c>
      <c r="D58" s="354"/>
      <c r="E58" s="354">
        <f>1+1</f>
        <v>2</v>
      </c>
      <c r="F58" s="354"/>
      <c r="G58" s="354"/>
      <c r="H58" s="354"/>
      <c r="I58" s="355"/>
      <c r="J58" s="354"/>
      <c r="K58" s="354"/>
      <c r="L58" s="354"/>
      <c r="M58" s="354"/>
      <c r="N58" s="354"/>
    </row>
    <row r="59" spans="1:14" ht="24">
      <c r="A59" s="352"/>
      <c r="B59" s="353" t="s">
        <v>160</v>
      </c>
      <c r="C59" s="354"/>
      <c r="D59" s="354"/>
      <c r="E59" s="354"/>
      <c r="F59" s="354"/>
      <c r="G59" s="354"/>
      <c r="H59" s="354"/>
      <c r="I59" s="355"/>
      <c r="J59" s="354"/>
      <c r="K59" s="354"/>
      <c r="L59" s="354"/>
      <c r="M59" s="354"/>
      <c r="N59" s="354"/>
    </row>
    <row r="60" spans="1:14" ht="15.75">
      <c r="A60" s="352"/>
      <c r="B60" s="353" t="s">
        <v>161</v>
      </c>
      <c r="C60" s="354">
        <f t="shared" si="8"/>
        <v>27</v>
      </c>
      <c r="D60" s="354">
        <f>1+1+1+10</f>
        <v>13</v>
      </c>
      <c r="E60" s="354">
        <f>14</f>
        <v>14</v>
      </c>
      <c r="F60" s="354"/>
      <c r="G60" s="354"/>
      <c r="H60" s="354"/>
      <c r="I60" s="355">
        <f t="shared" ref="I60:I71" si="9">J60+K60</f>
        <v>5</v>
      </c>
      <c r="J60" s="354">
        <f>5</f>
        <v>5</v>
      </c>
      <c r="K60" s="354"/>
      <c r="L60" s="354"/>
      <c r="M60" s="354"/>
      <c r="N60" s="354"/>
    </row>
    <row r="61" spans="1:14" ht="15.75">
      <c r="A61" s="352">
        <v>2</v>
      </c>
      <c r="B61" s="348" t="s">
        <v>170</v>
      </c>
      <c r="C61" s="354">
        <f t="shared" si="8"/>
        <v>6</v>
      </c>
      <c r="D61" s="349">
        <f>SUM(D62:D70)</f>
        <v>2</v>
      </c>
      <c r="E61" s="349">
        <f t="shared" ref="E61" si="10">SUM(E62:E70)</f>
        <v>4</v>
      </c>
      <c r="F61" s="349"/>
      <c r="G61" s="349"/>
      <c r="H61" s="349"/>
      <c r="I61" s="349"/>
      <c r="J61" s="349"/>
      <c r="K61" s="349"/>
      <c r="L61" s="354"/>
      <c r="M61" s="354"/>
      <c r="N61" s="354"/>
    </row>
    <row r="62" spans="1:14" ht="36">
      <c r="A62" s="352"/>
      <c r="B62" s="353" t="s">
        <v>162</v>
      </c>
      <c r="C62" s="354"/>
      <c r="D62" s="354"/>
      <c r="E62" s="354"/>
      <c r="F62" s="354"/>
      <c r="G62" s="354"/>
      <c r="H62" s="354"/>
      <c r="I62" s="355"/>
      <c r="J62" s="354"/>
      <c r="K62" s="354"/>
      <c r="L62" s="354"/>
      <c r="M62" s="354"/>
      <c r="N62" s="354"/>
    </row>
    <row r="63" spans="1:14" ht="24">
      <c r="A63" s="352"/>
      <c r="B63" s="353" t="s">
        <v>171</v>
      </c>
      <c r="C63" s="354"/>
      <c r="D63" s="354"/>
      <c r="E63" s="354"/>
      <c r="F63" s="354"/>
      <c r="G63" s="354"/>
      <c r="H63" s="354"/>
      <c r="I63" s="355"/>
      <c r="J63" s="354"/>
      <c r="K63" s="354"/>
      <c r="L63" s="354"/>
      <c r="M63" s="354"/>
      <c r="N63" s="354"/>
    </row>
    <row r="64" spans="1:14" ht="15.75">
      <c r="A64" s="352"/>
      <c r="B64" s="353" t="s">
        <v>163</v>
      </c>
      <c r="C64" s="354"/>
      <c r="D64" s="354"/>
      <c r="E64" s="354"/>
      <c r="F64" s="354"/>
      <c r="G64" s="354"/>
      <c r="H64" s="354"/>
      <c r="I64" s="355"/>
      <c r="J64" s="354"/>
      <c r="K64" s="354"/>
      <c r="L64" s="354"/>
      <c r="M64" s="354"/>
      <c r="N64" s="354"/>
    </row>
    <row r="65" spans="1:14" ht="36">
      <c r="A65" s="352"/>
      <c r="B65" s="353" t="s">
        <v>164</v>
      </c>
      <c r="C65" s="354"/>
      <c r="D65" s="354"/>
      <c r="E65" s="354"/>
      <c r="F65" s="354"/>
      <c r="G65" s="354"/>
      <c r="H65" s="354"/>
      <c r="I65" s="355"/>
      <c r="J65" s="354"/>
      <c r="K65" s="354"/>
      <c r="L65" s="354"/>
      <c r="M65" s="354"/>
      <c r="N65" s="354"/>
    </row>
    <row r="66" spans="1:14" ht="15.75">
      <c r="A66" s="352"/>
      <c r="B66" s="353" t="s">
        <v>172</v>
      </c>
      <c r="C66" s="354"/>
      <c r="D66" s="349"/>
      <c r="E66" s="349"/>
      <c r="F66" s="354"/>
      <c r="G66" s="354"/>
      <c r="H66" s="354"/>
      <c r="I66" s="355"/>
      <c r="J66" s="354"/>
      <c r="K66" s="354"/>
      <c r="L66" s="354"/>
      <c r="M66" s="354"/>
      <c r="N66" s="354"/>
    </row>
    <row r="67" spans="1:14" ht="15.75">
      <c r="A67" s="352"/>
      <c r="B67" s="353" t="s">
        <v>165</v>
      </c>
      <c r="C67" s="354">
        <f t="shared" si="8"/>
        <v>5</v>
      </c>
      <c r="D67" s="354">
        <f>2</f>
        <v>2</v>
      </c>
      <c r="E67" s="354">
        <f>1+1+1</f>
        <v>3</v>
      </c>
      <c r="F67" s="354"/>
      <c r="G67" s="354"/>
      <c r="H67" s="354"/>
      <c r="I67" s="355"/>
      <c r="J67" s="354"/>
      <c r="K67" s="354"/>
      <c r="L67" s="354"/>
      <c r="M67" s="354"/>
      <c r="N67" s="354"/>
    </row>
    <row r="68" spans="1:14" ht="24">
      <c r="A68" s="352"/>
      <c r="B68" s="353" t="s">
        <v>166</v>
      </c>
      <c r="C68" s="354"/>
      <c r="D68" s="354"/>
      <c r="E68" s="354"/>
      <c r="F68" s="354"/>
      <c r="G68" s="354"/>
      <c r="H68" s="354"/>
      <c r="I68" s="355"/>
      <c r="J68" s="354"/>
      <c r="K68" s="354"/>
      <c r="L68" s="354"/>
      <c r="M68" s="354"/>
      <c r="N68" s="354"/>
    </row>
    <row r="69" spans="1:14" ht="24">
      <c r="A69" s="352"/>
      <c r="B69" s="353" t="s">
        <v>167</v>
      </c>
      <c r="C69" s="354"/>
      <c r="D69" s="354"/>
      <c r="E69" s="354"/>
      <c r="F69" s="354"/>
      <c r="G69" s="354"/>
      <c r="H69" s="354"/>
      <c r="I69" s="355"/>
      <c r="J69" s="354"/>
      <c r="K69" s="354"/>
      <c r="L69" s="354"/>
      <c r="M69" s="354"/>
      <c r="N69" s="354"/>
    </row>
    <row r="70" spans="1:14" ht="15.75">
      <c r="A70" s="352"/>
      <c r="B70" s="353" t="s">
        <v>173</v>
      </c>
      <c r="C70" s="354">
        <f t="shared" si="8"/>
        <v>1</v>
      </c>
      <c r="D70" s="354"/>
      <c r="E70" s="354">
        <f>1</f>
        <v>1</v>
      </c>
      <c r="F70" s="354"/>
      <c r="G70" s="354"/>
      <c r="H70" s="354"/>
      <c r="I70" s="355"/>
      <c r="J70" s="354"/>
      <c r="K70" s="354"/>
      <c r="L70" s="354"/>
      <c r="M70" s="354"/>
      <c r="N70" s="354"/>
    </row>
    <row r="71" spans="1:14" s="351" customFormat="1" ht="24">
      <c r="A71" s="347">
        <v>3</v>
      </c>
      <c r="B71" s="356" t="s">
        <v>1531</v>
      </c>
      <c r="C71" s="349">
        <f t="shared" si="8"/>
        <v>62</v>
      </c>
      <c r="D71" s="349">
        <v>42</v>
      </c>
      <c r="E71" s="349">
        <f>13+2+3+2</f>
        <v>20</v>
      </c>
      <c r="F71" s="349"/>
      <c r="G71" s="349"/>
      <c r="H71" s="349"/>
      <c r="I71" s="357">
        <f t="shared" si="9"/>
        <v>10</v>
      </c>
      <c r="J71" s="349">
        <f>10</f>
        <v>10</v>
      </c>
      <c r="K71" s="349"/>
      <c r="L71" s="349"/>
      <c r="M71" s="349"/>
      <c r="N71" s="349"/>
    </row>
    <row r="73" spans="1:14">
      <c r="A73" s="341"/>
      <c r="B73" s="341"/>
      <c r="C73" s="341"/>
      <c r="D73" s="341"/>
      <c r="E73" s="422"/>
      <c r="F73" s="415"/>
      <c r="M73" s="410" t="s">
        <v>19</v>
      </c>
      <c r="N73" s="410"/>
    </row>
    <row r="74" spans="1:14" ht="15" customHeight="1">
      <c r="A74" s="413" t="s">
        <v>155</v>
      </c>
      <c r="B74" s="413"/>
      <c r="C74" s="414"/>
      <c r="D74" s="414"/>
      <c r="E74" s="414"/>
      <c r="F74" s="414"/>
      <c r="G74" s="415"/>
      <c r="H74" s="415"/>
      <c r="I74" s="415"/>
      <c r="J74" s="415"/>
      <c r="K74" s="415"/>
      <c r="L74" s="415"/>
      <c r="M74" s="415"/>
      <c r="N74" s="415"/>
    </row>
    <row r="75" spans="1:14">
      <c r="A75" s="416" t="s">
        <v>1446</v>
      </c>
      <c r="B75" s="416"/>
      <c r="C75" s="417"/>
      <c r="D75" s="417"/>
      <c r="E75" s="417"/>
      <c r="F75" s="417"/>
      <c r="G75" s="415"/>
      <c r="H75" s="415"/>
      <c r="I75" s="415"/>
      <c r="J75" s="415"/>
      <c r="K75" s="415"/>
      <c r="L75" s="415"/>
      <c r="M75" s="415"/>
      <c r="N75" s="415"/>
    </row>
    <row r="76" spans="1:14">
      <c r="A76" s="418" t="s">
        <v>1</v>
      </c>
      <c r="B76" s="415"/>
      <c r="C76" s="415"/>
      <c r="D76" s="415"/>
      <c r="E76" s="415"/>
      <c r="F76" s="415"/>
      <c r="G76" s="415"/>
      <c r="H76" s="415"/>
      <c r="I76" s="415"/>
      <c r="J76" s="415"/>
      <c r="K76" s="415"/>
      <c r="L76" s="415"/>
      <c r="M76" s="415"/>
      <c r="N76" s="415"/>
    </row>
    <row r="77" spans="1:14" ht="15" customHeight="1">
      <c r="A77" s="419" t="s">
        <v>1534</v>
      </c>
      <c r="B77" s="419"/>
      <c r="C77" s="420"/>
      <c r="D77" s="420"/>
      <c r="E77" s="420"/>
      <c r="F77" s="420"/>
      <c r="G77" s="421"/>
      <c r="H77" s="421"/>
      <c r="I77" s="421"/>
      <c r="J77" s="421"/>
      <c r="K77" s="421"/>
      <c r="L77" s="421"/>
      <c r="M77" s="421"/>
      <c r="N77" s="421"/>
    </row>
    <row r="78" spans="1:14" ht="15" customHeight="1">
      <c r="A78" s="344"/>
      <c r="B78" s="344"/>
      <c r="C78" s="423" t="s">
        <v>156</v>
      </c>
      <c r="D78" s="424"/>
      <c r="E78" s="424"/>
      <c r="F78" s="423" t="s">
        <v>157</v>
      </c>
      <c r="G78" s="412"/>
      <c r="H78" s="412"/>
      <c r="I78" s="411" t="s">
        <v>158</v>
      </c>
      <c r="J78" s="412"/>
      <c r="K78" s="412"/>
      <c r="L78" s="411" t="s">
        <v>176</v>
      </c>
      <c r="M78" s="412"/>
      <c r="N78" s="412"/>
    </row>
    <row r="79" spans="1:14" ht="48">
      <c r="A79" s="344"/>
      <c r="B79" s="344"/>
      <c r="C79" s="346" t="s">
        <v>6</v>
      </c>
      <c r="D79" s="346" t="s">
        <v>174</v>
      </c>
      <c r="E79" s="346" t="s">
        <v>175</v>
      </c>
      <c r="F79" s="346" t="s">
        <v>6</v>
      </c>
      <c r="G79" s="346" t="s">
        <v>174</v>
      </c>
      <c r="H79" s="346" t="s">
        <v>175</v>
      </c>
      <c r="I79" s="196" t="s">
        <v>6</v>
      </c>
      <c r="J79" s="346" t="s">
        <v>174</v>
      </c>
      <c r="K79" s="346" t="s">
        <v>175</v>
      </c>
      <c r="L79" s="346" t="s">
        <v>6</v>
      </c>
      <c r="M79" s="346" t="s">
        <v>174</v>
      </c>
      <c r="N79" s="346" t="s">
        <v>175</v>
      </c>
    </row>
    <row r="80" spans="1:14" s="351" customFormat="1" ht="15.75">
      <c r="A80" s="347">
        <v>1</v>
      </c>
      <c r="B80" s="348" t="s">
        <v>168</v>
      </c>
      <c r="C80" s="349">
        <f>D80+E80</f>
        <v>56</v>
      </c>
      <c r="D80" s="349">
        <f>SUM(D81:D84)</f>
        <v>19</v>
      </c>
      <c r="E80" s="349">
        <f t="shared" ref="E80:K80" si="11">SUM(E81:E84)</f>
        <v>37</v>
      </c>
      <c r="F80" s="349"/>
      <c r="G80" s="349"/>
      <c r="H80" s="349"/>
      <c r="I80" s="349">
        <f t="shared" si="11"/>
        <v>26</v>
      </c>
      <c r="J80" s="349">
        <f t="shared" si="11"/>
        <v>12</v>
      </c>
      <c r="K80" s="349">
        <f t="shared" si="11"/>
        <v>14</v>
      </c>
      <c r="L80" s="349"/>
      <c r="M80" s="349"/>
      <c r="N80" s="349"/>
    </row>
    <row r="81" spans="1:14" ht="36">
      <c r="A81" s="352"/>
      <c r="B81" s="353" t="s">
        <v>159</v>
      </c>
      <c r="C81" s="354">
        <f>D81+E81</f>
        <v>6</v>
      </c>
      <c r="D81" s="354">
        <f>1+1</f>
        <v>2</v>
      </c>
      <c r="E81" s="354">
        <f>1+1+1+1</f>
        <v>4</v>
      </c>
      <c r="F81" s="354"/>
      <c r="G81" s="354"/>
      <c r="H81" s="354"/>
      <c r="I81" s="355">
        <f>J81+K81</f>
        <v>1</v>
      </c>
      <c r="J81" s="354">
        <f>1</f>
        <v>1</v>
      </c>
      <c r="K81" s="354"/>
      <c r="L81" s="354"/>
      <c r="M81" s="354"/>
      <c r="N81" s="354"/>
    </row>
    <row r="82" spans="1:14" ht="24">
      <c r="A82" s="352"/>
      <c r="B82" s="353" t="s">
        <v>169</v>
      </c>
      <c r="C82" s="354">
        <f t="shared" ref="C82:C95" si="12">D82+E82</f>
        <v>3</v>
      </c>
      <c r="D82" s="354"/>
      <c r="E82" s="354">
        <f>1+1+1</f>
        <v>3</v>
      </c>
      <c r="F82" s="354"/>
      <c r="G82" s="354"/>
      <c r="H82" s="354"/>
      <c r="I82" s="355">
        <f t="shared" ref="I82:I94" si="13">J82+K82</f>
        <v>0</v>
      </c>
      <c r="J82" s="354"/>
      <c r="K82" s="354"/>
      <c r="L82" s="354"/>
      <c r="M82" s="354"/>
      <c r="N82" s="354"/>
    </row>
    <row r="83" spans="1:14" ht="24">
      <c r="A83" s="352"/>
      <c r="B83" s="353" t="s">
        <v>160</v>
      </c>
      <c r="C83" s="354">
        <f t="shared" si="12"/>
        <v>1</v>
      </c>
      <c r="D83" s="354"/>
      <c r="E83" s="354">
        <v>1</v>
      </c>
      <c r="F83" s="354"/>
      <c r="G83" s="354"/>
      <c r="H83" s="354"/>
      <c r="I83" s="355">
        <f t="shared" si="13"/>
        <v>0</v>
      </c>
      <c r="J83" s="354"/>
      <c r="K83" s="354"/>
      <c r="L83" s="354"/>
      <c r="M83" s="354"/>
      <c r="N83" s="354"/>
    </row>
    <row r="84" spans="1:14" ht="15.75">
      <c r="A84" s="352"/>
      <c r="B84" s="353" t="s">
        <v>161</v>
      </c>
      <c r="C84" s="354">
        <f t="shared" si="12"/>
        <v>46</v>
      </c>
      <c r="D84" s="354">
        <f>1+1+1+10+1+1+2</f>
        <v>17</v>
      </c>
      <c r="E84" s="354">
        <f>27+2</f>
        <v>29</v>
      </c>
      <c r="F84" s="354"/>
      <c r="G84" s="354"/>
      <c r="H84" s="354"/>
      <c r="I84" s="355">
        <f t="shared" si="13"/>
        <v>25</v>
      </c>
      <c r="J84" s="354">
        <f>6+4+1</f>
        <v>11</v>
      </c>
      <c r="K84" s="354">
        <f>1+1+2+10</f>
        <v>14</v>
      </c>
      <c r="L84" s="354"/>
      <c r="M84" s="354"/>
      <c r="N84" s="354"/>
    </row>
    <row r="85" spans="1:14" s="351" customFormat="1" ht="15.75">
      <c r="A85" s="347">
        <v>2</v>
      </c>
      <c r="B85" s="348" t="s">
        <v>170</v>
      </c>
      <c r="C85" s="349">
        <f>D85+E85</f>
        <v>48</v>
      </c>
      <c r="D85" s="349">
        <f>SUM(D86:D94)</f>
        <v>8</v>
      </c>
      <c r="E85" s="349">
        <f t="shared" ref="E85:K85" si="14">SUM(E86:E94)</f>
        <v>40</v>
      </c>
      <c r="F85" s="349"/>
      <c r="G85" s="349"/>
      <c r="H85" s="349"/>
      <c r="I85" s="349">
        <f t="shared" si="14"/>
        <v>11</v>
      </c>
      <c r="J85" s="349">
        <f t="shared" si="14"/>
        <v>2</v>
      </c>
      <c r="K85" s="349">
        <f t="shared" si="14"/>
        <v>9</v>
      </c>
      <c r="L85" s="349"/>
      <c r="M85" s="349"/>
      <c r="N85" s="349"/>
    </row>
    <row r="86" spans="1:14" ht="36">
      <c r="A86" s="352"/>
      <c r="B86" s="353" t="s">
        <v>162</v>
      </c>
      <c r="C86" s="354">
        <f t="shared" si="12"/>
        <v>5</v>
      </c>
      <c r="D86" s="354">
        <f>1</f>
        <v>1</v>
      </c>
      <c r="E86" s="354">
        <f>1+1+1+1</f>
        <v>4</v>
      </c>
      <c r="F86" s="354"/>
      <c r="G86" s="354"/>
      <c r="H86" s="354"/>
      <c r="I86" s="355">
        <f t="shared" si="13"/>
        <v>1</v>
      </c>
      <c r="J86" s="354">
        <f>1</f>
        <v>1</v>
      </c>
      <c r="K86" s="354"/>
      <c r="L86" s="354"/>
      <c r="M86" s="354"/>
      <c r="N86" s="354"/>
    </row>
    <row r="87" spans="1:14" ht="24">
      <c r="A87" s="352"/>
      <c r="B87" s="353" t="s">
        <v>171</v>
      </c>
      <c r="C87" s="354">
        <f t="shared" si="12"/>
        <v>4</v>
      </c>
      <c r="D87" s="354"/>
      <c r="E87" s="354">
        <f>4</f>
        <v>4</v>
      </c>
      <c r="F87" s="354"/>
      <c r="G87" s="354"/>
      <c r="H87" s="354"/>
      <c r="I87" s="355"/>
      <c r="J87" s="354"/>
      <c r="K87" s="354"/>
      <c r="L87" s="354"/>
      <c r="M87" s="354"/>
      <c r="N87" s="354"/>
    </row>
    <row r="88" spans="1:14" ht="15.75">
      <c r="A88" s="352"/>
      <c r="B88" s="353" t="s">
        <v>163</v>
      </c>
      <c r="C88" s="354">
        <f t="shared" si="12"/>
        <v>4</v>
      </c>
      <c r="D88" s="354">
        <f>1+1</f>
        <v>2</v>
      </c>
      <c r="E88" s="354">
        <f>1+1</f>
        <v>2</v>
      </c>
      <c r="F88" s="354"/>
      <c r="G88" s="354"/>
      <c r="H88" s="354"/>
      <c r="I88" s="355"/>
      <c r="J88" s="354"/>
      <c r="K88" s="354"/>
      <c r="L88" s="354"/>
      <c r="M88" s="354"/>
      <c r="N88" s="354"/>
    </row>
    <row r="89" spans="1:14" ht="36">
      <c r="A89" s="352"/>
      <c r="B89" s="353" t="s">
        <v>164</v>
      </c>
      <c r="C89" s="354">
        <f t="shared" si="12"/>
        <v>12</v>
      </c>
      <c r="D89" s="354">
        <f>1+1+1</f>
        <v>3</v>
      </c>
      <c r="E89" s="354">
        <f>7+2</f>
        <v>9</v>
      </c>
      <c r="F89" s="354"/>
      <c r="G89" s="354"/>
      <c r="H89" s="354"/>
      <c r="I89" s="355">
        <f t="shared" si="13"/>
        <v>3</v>
      </c>
      <c r="J89" s="354"/>
      <c r="K89" s="354">
        <f>1+1+1</f>
        <v>3</v>
      </c>
      <c r="L89" s="354"/>
      <c r="M89" s="354"/>
      <c r="N89" s="354"/>
    </row>
    <row r="90" spans="1:14" ht="15.75">
      <c r="A90" s="352"/>
      <c r="B90" s="353" t="s">
        <v>172</v>
      </c>
      <c r="C90" s="354">
        <f t="shared" si="12"/>
        <v>0</v>
      </c>
      <c r="D90" s="349"/>
      <c r="E90" s="349"/>
      <c r="F90" s="354"/>
      <c r="G90" s="354"/>
      <c r="H90" s="354"/>
      <c r="I90" s="355"/>
      <c r="J90" s="354"/>
      <c r="K90" s="354"/>
      <c r="L90" s="354"/>
      <c r="M90" s="354"/>
      <c r="N90" s="354"/>
    </row>
    <row r="91" spans="1:14" ht="15.75">
      <c r="A91" s="352"/>
      <c r="B91" s="353" t="s">
        <v>165</v>
      </c>
      <c r="C91" s="354">
        <f t="shared" si="12"/>
        <v>11</v>
      </c>
      <c r="D91" s="354">
        <f>1</f>
        <v>1</v>
      </c>
      <c r="E91" s="354">
        <f>6+2+1+1</f>
        <v>10</v>
      </c>
      <c r="F91" s="354"/>
      <c r="G91" s="354"/>
      <c r="H91" s="354"/>
      <c r="I91" s="355"/>
      <c r="J91" s="354"/>
      <c r="K91" s="354"/>
      <c r="L91" s="354"/>
      <c r="M91" s="354"/>
      <c r="N91" s="354"/>
    </row>
    <row r="92" spans="1:14" ht="24">
      <c r="A92" s="352"/>
      <c r="B92" s="353" t="s">
        <v>166</v>
      </c>
      <c r="C92" s="354"/>
      <c r="D92" s="354"/>
      <c r="E92" s="354"/>
      <c r="F92" s="354"/>
      <c r="G92" s="354"/>
      <c r="H92" s="354"/>
      <c r="I92" s="355"/>
      <c r="J92" s="354"/>
      <c r="K92" s="354"/>
      <c r="L92" s="354"/>
      <c r="M92" s="354"/>
      <c r="N92" s="354"/>
    </row>
    <row r="93" spans="1:14" ht="24">
      <c r="A93" s="352"/>
      <c r="B93" s="353" t="s">
        <v>167</v>
      </c>
      <c r="C93" s="354"/>
      <c r="D93" s="354"/>
      <c r="E93" s="354"/>
      <c r="F93" s="354"/>
      <c r="G93" s="354"/>
      <c r="H93" s="354"/>
      <c r="I93" s="355"/>
      <c r="J93" s="354"/>
      <c r="K93" s="354"/>
      <c r="L93" s="354"/>
      <c r="M93" s="354"/>
      <c r="N93" s="354"/>
    </row>
    <row r="94" spans="1:14" ht="15.75">
      <c r="A94" s="352"/>
      <c r="B94" s="353" t="s">
        <v>173</v>
      </c>
      <c r="C94" s="354">
        <f t="shared" si="12"/>
        <v>12</v>
      </c>
      <c r="D94" s="354">
        <f>1</f>
        <v>1</v>
      </c>
      <c r="E94" s="354">
        <f>7+1+1+1+1</f>
        <v>11</v>
      </c>
      <c r="F94" s="354"/>
      <c r="G94" s="354"/>
      <c r="H94" s="354"/>
      <c r="I94" s="355">
        <f t="shared" si="13"/>
        <v>7</v>
      </c>
      <c r="J94" s="354">
        <f>1</f>
        <v>1</v>
      </c>
      <c r="K94" s="354">
        <f>4+1+1</f>
        <v>6</v>
      </c>
      <c r="L94" s="354"/>
      <c r="M94" s="354"/>
      <c r="N94" s="354"/>
    </row>
    <row r="95" spans="1:14" s="351" customFormat="1" ht="24">
      <c r="A95" s="347">
        <v>3</v>
      </c>
      <c r="B95" s="356" t="s">
        <v>1531</v>
      </c>
      <c r="C95" s="349">
        <f t="shared" si="12"/>
        <v>248</v>
      </c>
      <c r="D95" s="349">
        <f>10+9+11+16</f>
        <v>46</v>
      </c>
      <c r="E95" s="349">
        <f>33+31+25+28+62+16+6+1</f>
        <v>202</v>
      </c>
      <c r="F95" s="349"/>
      <c r="G95" s="349"/>
      <c r="H95" s="349"/>
      <c r="I95" s="357">
        <f>J95+K95</f>
        <v>51</v>
      </c>
      <c r="J95" s="349">
        <f>7+3+10</f>
        <v>20</v>
      </c>
      <c r="K95" s="349">
        <f>5+5+10+9+2</f>
        <v>31</v>
      </c>
      <c r="L95" s="349"/>
      <c r="M95" s="349"/>
      <c r="N95" s="349"/>
    </row>
    <row r="97" spans="1:14">
      <c r="A97" s="341"/>
      <c r="B97" s="341"/>
      <c r="C97" s="341"/>
      <c r="D97" s="341"/>
      <c r="E97" s="422"/>
      <c r="F97" s="415"/>
      <c r="M97" s="410" t="s">
        <v>19</v>
      </c>
      <c r="N97" s="410"/>
    </row>
    <row r="98" spans="1:14" ht="15" customHeight="1">
      <c r="A98" s="413" t="s">
        <v>155</v>
      </c>
      <c r="B98" s="413"/>
      <c r="C98" s="414"/>
      <c r="D98" s="414"/>
      <c r="E98" s="414"/>
      <c r="F98" s="414"/>
      <c r="G98" s="415"/>
      <c r="H98" s="415"/>
      <c r="I98" s="415"/>
      <c r="J98" s="415"/>
      <c r="K98" s="415"/>
      <c r="L98" s="415"/>
      <c r="M98" s="415"/>
      <c r="N98" s="415"/>
    </row>
    <row r="99" spans="1:14">
      <c r="A99" s="416" t="s">
        <v>1446</v>
      </c>
      <c r="B99" s="416"/>
      <c r="C99" s="417"/>
      <c r="D99" s="417"/>
      <c r="E99" s="417"/>
      <c r="F99" s="417"/>
      <c r="G99" s="415"/>
      <c r="H99" s="415"/>
      <c r="I99" s="415"/>
      <c r="J99" s="415"/>
      <c r="K99" s="415"/>
      <c r="L99" s="415"/>
      <c r="M99" s="415"/>
      <c r="N99" s="415"/>
    </row>
    <row r="100" spans="1:14">
      <c r="A100" s="418" t="s">
        <v>1</v>
      </c>
      <c r="B100" s="415"/>
      <c r="C100" s="415"/>
      <c r="D100" s="415"/>
      <c r="E100" s="415"/>
      <c r="F100" s="415"/>
      <c r="G100" s="415"/>
      <c r="H100" s="415"/>
      <c r="I100" s="415"/>
      <c r="J100" s="415"/>
      <c r="K100" s="415"/>
      <c r="L100" s="415"/>
      <c r="M100" s="415"/>
      <c r="N100" s="415"/>
    </row>
    <row r="101" spans="1:14" ht="15" customHeight="1">
      <c r="A101" s="419" t="s">
        <v>1535</v>
      </c>
      <c r="B101" s="419"/>
      <c r="C101" s="420"/>
      <c r="D101" s="420"/>
      <c r="E101" s="420"/>
      <c r="F101" s="420"/>
      <c r="G101" s="421"/>
      <c r="H101" s="421"/>
      <c r="I101" s="421"/>
      <c r="J101" s="421"/>
      <c r="K101" s="421"/>
      <c r="L101" s="421"/>
      <c r="M101" s="421"/>
      <c r="N101" s="421"/>
    </row>
    <row r="102" spans="1:14" ht="15" customHeight="1">
      <c r="A102" s="344"/>
      <c r="B102" s="344"/>
      <c r="C102" s="423" t="s">
        <v>156</v>
      </c>
      <c r="D102" s="424"/>
      <c r="E102" s="424"/>
      <c r="F102" s="423" t="s">
        <v>157</v>
      </c>
      <c r="G102" s="412"/>
      <c r="H102" s="412"/>
      <c r="I102" s="411" t="s">
        <v>158</v>
      </c>
      <c r="J102" s="412"/>
      <c r="K102" s="412"/>
      <c r="L102" s="411" t="s">
        <v>176</v>
      </c>
      <c r="M102" s="412"/>
      <c r="N102" s="412"/>
    </row>
    <row r="103" spans="1:14" ht="48">
      <c r="A103" s="344"/>
      <c r="B103" s="344"/>
      <c r="C103" s="346" t="s">
        <v>6</v>
      </c>
      <c r="D103" s="346" t="s">
        <v>174</v>
      </c>
      <c r="E103" s="346" t="s">
        <v>175</v>
      </c>
      <c r="F103" s="346" t="s">
        <v>6</v>
      </c>
      <c r="G103" s="346" t="s">
        <v>174</v>
      </c>
      <c r="H103" s="346" t="s">
        <v>175</v>
      </c>
      <c r="I103" s="196" t="s">
        <v>6</v>
      </c>
      <c r="J103" s="346" t="s">
        <v>174</v>
      </c>
      <c r="K103" s="346" t="s">
        <v>175</v>
      </c>
      <c r="L103" s="346" t="s">
        <v>6</v>
      </c>
      <c r="M103" s="346" t="s">
        <v>174</v>
      </c>
      <c r="N103" s="346" t="s">
        <v>175</v>
      </c>
    </row>
    <row r="104" spans="1:14" s="351" customFormat="1" ht="15.75">
      <c r="A104" s="347">
        <v>1</v>
      </c>
      <c r="B104" s="348" t="s">
        <v>168</v>
      </c>
      <c r="C104" s="349">
        <f>D104+E104</f>
        <v>10</v>
      </c>
      <c r="D104" s="349">
        <f>SUM(D105:D108)</f>
        <v>1</v>
      </c>
      <c r="E104" s="349">
        <f>SUM(E105:E108)</f>
        <v>9</v>
      </c>
      <c r="F104" s="349"/>
      <c r="G104" s="349"/>
      <c r="H104" s="349"/>
      <c r="I104" s="357"/>
      <c r="J104" s="349"/>
      <c r="K104" s="349"/>
      <c r="L104" s="349"/>
      <c r="M104" s="349"/>
      <c r="N104" s="349"/>
    </row>
    <row r="105" spans="1:14" ht="36">
      <c r="A105" s="352"/>
      <c r="B105" s="353" t="s">
        <v>159</v>
      </c>
      <c r="C105" s="354"/>
      <c r="D105" s="354"/>
      <c r="E105" s="354"/>
      <c r="F105" s="354"/>
      <c r="G105" s="354"/>
      <c r="H105" s="354"/>
      <c r="I105" s="355"/>
      <c r="J105" s="354"/>
      <c r="K105" s="354"/>
      <c r="L105" s="349"/>
      <c r="M105" s="354"/>
      <c r="N105" s="354"/>
    </row>
    <row r="106" spans="1:14" ht="24">
      <c r="A106" s="352"/>
      <c r="B106" s="353" t="s">
        <v>169</v>
      </c>
      <c r="C106" s="354">
        <f t="shared" ref="C106:C118" si="15">D106+E106</f>
        <v>1</v>
      </c>
      <c r="D106" s="354"/>
      <c r="E106" s="354">
        <v>1</v>
      </c>
      <c r="F106" s="354"/>
      <c r="G106" s="354"/>
      <c r="H106" s="354"/>
      <c r="I106" s="355"/>
      <c r="J106" s="354"/>
      <c r="K106" s="354"/>
      <c r="L106" s="349"/>
      <c r="M106" s="354"/>
      <c r="N106" s="354"/>
    </row>
    <row r="107" spans="1:14" ht="24">
      <c r="A107" s="352"/>
      <c r="B107" s="353" t="s">
        <v>160</v>
      </c>
      <c r="C107" s="354">
        <f t="shared" si="15"/>
        <v>1</v>
      </c>
      <c r="D107" s="354"/>
      <c r="E107" s="354">
        <f>1</f>
        <v>1</v>
      </c>
      <c r="F107" s="354"/>
      <c r="G107" s="354"/>
      <c r="H107" s="354"/>
      <c r="I107" s="355"/>
      <c r="J107" s="354"/>
      <c r="K107" s="354"/>
      <c r="L107" s="349"/>
      <c r="M107" s="354"/>
      <c r="N107" s="354"/>
    </row>
    <row r="108" spans="1:14" ht="15.75">
      <c r="A108" s="352"/>
      <c r="B108" s="353" t="s">
        <v>161</v>
      </c>
      <c r="C108" s="354">
        <f t="shared" si="15"/>
        <v>8</v>
      </c>
      <c r="D108" s="354">
        <f>1</f>
        <v>1</v>
      </c>
      <c r="E108" s="354">
        <f>1+5+1</f>
        <v>7</v>
      </c>
      <c r="F108" s="354"/>
      <c r="G108" s="354"/>
      <c r="H108" s="354"/>
      <c r="I108" s="355"/>
      <c r="J108" s="354"/>
      <c r="K108" s="354"/>
      <c r="L108" s="349">
        <f t="shared" ref="L108:L118" si="16">M108+N108</f>
        <v>2</v>
      </c>
      <c r="M108" s="354"/>
      <c r="N108" s="354">
        <v>2</v>
      </c>
    </row>
    <row r="109" spans="1:14" s="351" customFormat="1" ht="15.75">
      <c r="A109" s="347">
        <v>2</v>
      </c>
      <c r="B109" s="348" t="s">
        <v>170</v>
      </c>
      <c r="C109" s="349">
        <f t="shared" si="15"/>
        <v>8</v>
      </c>
      <c r="D109" s="349">
        <f>SUM(D110:D118)</f>
        <v>1</v>
      </c>
      <c r="E109" s="349">
        <f>SUM(E110:E118)</f>
        <v>7</v>
      </c>
      <c r="F109" s="349"/>
      <c r="G109" s="349"/>
      <c r="H109" s="349"/>
      <c r="I109" s="357"/>
      <c r="J109" s="349"/>
      <c r="K109" s="349"/>
      <c r="L109" s="349"/>
      <c r="M109" s="349"/>
      <c r="N109" s="349"/>
    </row>
    <row r="110" spans="1:14" ht="36">
      <c r="A110" s="352"/>
      <c r="B110" s="353" t="s">
        <v>162</v>
      </c>
      <c r="C110" s="354"/>
      <c r="D110" s="354"/>
      <c r="E110" s="354"/>
      <c r="F110" s="354"/>
      <c r="G110" s="354"/>
      <c r="H110" s="354"/>
      <c r="I110" s="355"/>
      <c r="J110" s="354"/>
      <c r="K110" s="354"/>
      <c r="L110" s="349"/>
      <c r="M110" s="354"/>
      <c r="N110" s="354"/>
    </row>
    <row r="111" spans="1:14" ht="24">
      <c r="A111" s="352"/>
      <c r="B111" s="353" t="s">
        <v>171</v>
      </c>
      <c r="C111" s="354">
        <f t="shared" si="15"/>
        <v>1</v>
      </c>
      <c r="D111" s="354"/>
      <c r="E111" s="354">
        <f>1</f>
        <v>1</v>
      </c>
      <c r="F111" s="354"/>
      <c r="G111" s="354"/>
      <c r="H111" s="354"/>
      <c r="I111" s="355"/>
      <c r="J111" s="354"/>
      <c r="K111" s="354"/>
      <c r="L111" s="349"/>
      <c r="M111" s="354"/>
      <c r="N111" s="354"/>
    </row>
    <row r="112" spans="1:14" ht="15.75">
      <c r="A112" s="352"/>
      <c r="B112" s="353" t="s">
        <v>163</v>
      </c>
      <c r="C112" s="354"/>
      <c r="D112" s="354"/>
      <c r="E112" s="354"/>
      <c r="F112" s="354"/>
      <c r="G112" s="354"/>
      <c r="H112" s="354"/>
      <c r="I112" s="355"/>
      <c r="J112" s="354"/>
      <c r="K112" s="354"/>
      <c r="L112" s="349"/>
      <c r="M112" s="354"/>
      <c r="N112" s="354"/>
    </row>
    <row r="113" spans="1:14" ht="36">
      <c r="A113" s="352"/>
      <c r="B113" s="353" t="s">
        <v>164</v>
      </c>
      <c r="C113" s="354"/>
      <c r="D113" s="354"/>
      <c r="E113" s="354"/>
      <c r="F113" s="354"/>
      <c r="G113" s="354"/>
      <c r="H113" s="354"/>
      <c r="I113" s="355"/>
      <c r="J113" s="354"/>
      <c r="K113" s="354"/>
      <c r="L113" s="349"/>
      <c r="M113" s="354"/>
      <c r="N113" s="354"/>
    </row>
    <row r="114" spans="1:14" ht="15.75">
      <c r="A114" s="352"/>
      <c r="B114" s="353" t="s">
        <v>172</v>
      </c>
      <c r="C114" s="354"/>
      <c r="D114" s="349"/>
      <c r="E114" s="349"/>
      <c r="F114" s="354"/>
      <c r="G114" s="354"/>
      <c r="H114" s="354"/>
      <c r="I114" s="355"/>
      <c r="J114" s="354"/>
      <c r="K114" s="354"/>
      <c r="L114" s="349"/>
      <c r="M114" s="354"/>
      <c r="N114" s="354"/>
    </row>
    <row r="115" spans="1:14" ht="15.75">
      <c r="A115" s="352"/>
      <c r="B115" s="353" t="s">
        <v>165</v>
      </c>
      <c r="C115" s="354">
        <f t="shared" si="15"/>
        <v>1</v>
      </c>
      <c r="D115" s="354">
        <f>1</f>
        <v>1</v>
      </c>
      <c r="E115" s="354"/>
      <c r="F115" s="354"/>
      <c r="G115" s="354"/>
      <c r="H115" s="354"/>
      <c r="I115" s="355"/>
      <c r="J115" s="354"/>
      <c r="K115" s="354"/>
      <c r="L115" s="349"/>
      <c r="M115" s="354"/>
      <c r="N115" s="354"/>
    </row>
    <row r="116" spans="1:14" ht="24">
      <c r="A116" s="352"/>
      <c r="B116" s="353" t="s">
        <v>166</v>
      </c>
      <c r="C116" s="354"/>
      <c r="D116" s="354"/>
      <c r="E116" s="354"/>
      <c r="F116" s="354"/>
      <c r="G116" s="354"/>
      <c r="H116" s="354"/>
      <c r="I116" s="355"/>
      <c r="J116" s="354"/>
      <c r="K116" s="354"/>
      <c r="L116" s="349"/>
      <c r="M116" s="354"/>
      <c r="N116" s="354"/>
    </row>
    <row r="117" spans="1:14" ht="24">
      <c r="A117" s="352"/>
      <c r="B117" s="353" t="s">
        <v>167</v>
      </c>
      <c r="C117" s="354"/>
      <c r="D117" s="354"/>
      <c r="E117" s="354"/>
      <c r="F117" s="354"/>
      <c r="G117" s="354"/>
      <c r="H117" s="354"/>
      <c r="I117" s="355"/>
      <c r="J117" s="354"/>
      <c r="K117" s="354"/>
      <c r="L117" s="349"/>
      <c r="M117" s="354"/>
      <c r="N117" s="354"/>
    </row>
    <row r="118" spans="1:14" ht="15.75">
      <c r="A118" s="352"/>
      <c r="B118" s="353" t="s">
        <v>173</v>
      </c>
      <c r="C118" s="354">
        <f t="shared" si="15"/>
        <v>6</v>
      </c>
      <c r="D118" s="354"/>
      <c r="E118" s="354">
        <f>5+1</f>
        <v>6</v>
      </c>
      <c r="F118" s="354"/>
      <c r="G118" s="354"/>
      <c r="H118" s="354"/>
      <c r="I118" s="355"/>
      <c r="J118" s="354"/>
      <c r="K118" s="354"/>
      <c r="L118" s="349">
        <f t="shared" si="16"/>
        <v>2</v>
      </c>
      <c r="M118" s="354">
        <v>2</v>
      </c>
      <c r="N118" s="354"/>
    </row>
    <row r="119" spans="1:14" s="351" customFormat="1" ht="24">
      <c r="A119" s="347">
        <v>3</v>
      </c>
      <c r="B119" s="356" t="s">
        <v>1531</v>
      </c>
      <c r="C119" s="349">
        <f>D119+E119</f>
        <v>35</v>
      </c>
      <c r="D119" s="349">
        <f>10+8</f>
        <v>18</v>
      </c>
      <c r="E119" s="349">
        <f>5+1+11</f>
        <v>17</v>
      </c>
      <c r="F119" s="349"/>
      <c r="G119" s="349"/>
      <c r="H119" s="349"/>
      <c r="I119" s="357"/>
      <c r="J119" s="349"/>
      <c r="K119" s="349"/>
      <c r="L119" s="349">
        <v>4</v>
      </c>
      <c r="M119" s="349">
        <v>1</v>
      </c>
      <c r="N119" s="349">
        <v>3</v>
      </c>
    </row>
    <row r="121" spans="1:14">
      <c r="A121" s="341"/>
      <c r="B121" s="341"/>
      <c r="C121" s="341"/>
      <c r="D121" s="341"/>
      <c r="E121" s="422"/>
      <c r="F121" s="415"/>
      <c r="M121" s="410" t="s">
        <v>19</v>
      </c>
      <c r="N121" s="410"/>
    </row>
    <row r="122" spans="1:14" ht="15" customHeight="1">
      <c r="A122" s="413" t="s">
        <v>155</v>
      </c>
      <c r="B122" s="413"/>
      <c r="C122" s="414"/>
      <c r="D122" s="414"/>
      <c r="E122" s="414"/>
      <c r="F122" s="414"/>
      <c r="G122" s="415"/>
      <c r="H122" s="415"/>
      <c r="I122" s="415"/>
      <c r="J122" s="415"/>
      <c r="K122" s="415"/>
      <c r="L122" s="415"/>
      <c r="M122" s="415"/>
      <c r="N122" s="415"/>
    </row>
    <row r="123" spans="1:14">
      <c r="A123" s="416" t="s">
        <v>1446</v>
      </c>
      <c r="B123" s="416"/>
      <c r="C123" s="417"/>
      <c r="D123" s="417"/>
      <c r="E123" s="417"/>
      <c r="F123" s="417"/>
      <c r="G123" s="415"/>
      <c r="H123" s="415"/>
      <c r="I123" s="415"/>
      <c r="J123" s="415"/>
      <c r="K123" s="415"/>
      <c r="L123" s="415"/>
      <c r="M123" s="415"/>
      <c r="N123" s="415"/>
    </row>
    <row r="124" spans="1:14">
      <c r="A124" s="418" t="s">
        <v>1</v>
      </c>
      <c r="B124" s="415"/>
      <c r="C124" s="415"/>
      <c r="D124" s="415"/>
      <c r="E124" s="415"/>
      <c r="F124" s="415"/>
      <c r="G124" s="415"/>
      <c r="H124" s="415"/>
      <c r="I124" s="415"/>
      <c r="J124" s="415"/>
      <c r="K124" s="415"/>
      <c r="L124" s="415"/>
      <c r="M124" s="415"/>
      <c r="N124" s="415"/>
    </row>
    <row r="125" spans="1:14" ht="36" customHeight="1">
      <c r="A125" s="419" t="s">
        <v>1536</v>
      </c>
      <c r="B125" s="419"/>
      <c r="C125" s="420"/>
      <c r="D125" s="420"/>
      <c r="E125" s="420"/>
      <c r="F125" s="420"/>
      <c r="G125" s="421"/>
      <c r="H125" s="421"/>
      <c r="I125" s="421"/>
      <c r="J125" s="421"/>
      <c r="K125" s="421"/>
      <c r="L125" s="421"/>
      <c r="M125" s="421"/>
      <c r="N125" s="421"/>
    </row>
    <row r="126" spans="1:14" ht="15" customHeight="1">
      <c r="A126" s="344"/>
      <c r="B126" s="344"/>
      <c r="C126" s="423" t="s">
        <v>156</v>
      </c>
      <c r="D126" s="424"/>
      <c r="E126" s="424"/>
      <c r="F126" s="423" t="s">
        <v>157</v>
      </c>
      <c r="G126" s="412"/>
      <c r="H126" s="412"/>
      <c r="I126" s="411" t="s">
        <v>158</v>
      </c>
      <c r="J126" s="412"/>
      <c r="K126" s="412"/>
      <c r="L126" s="411" t="s">
        <v>176</v>
      </c>
      <c r="M126" s="412"/>
      <c r="N126" s="412"/>
    </row>
    <row r="127" spans="1:14" ht="48">
      <c r="A127" s="344"/>
      <c r="B127" s="344"/>
      <c r="C127" s="346" t="s">
        <v>6</v>
      </c>
      <c r="D127" s="346" t="s">
        <v>174</v>
      </c>
      <c r="E127" s="346" t="s">
        <v>175</v>
      </c>
      <c r="F127" s="346" t="s">
        <v>6</v>
      </c>
      <c r="G127" s="346" t="s">
        <v>174</v>
      </c>
      <c r="H127" s="346" t="s">
        <v>175</v>
      </c>
      <c r="I127" s="196" t="s">
        <v>6</v>
      </c>
      <c r="J127" s="346" t="s">
        <v>174</v>
      </c>
      <c r="K127" s="346" t="s">
        <v>175</v>
      </c>
      <c r="L127" s="346" t="s">
        <v>6</v>
      </c>
      <c r="M127" s="346" t="s">
        <v>174</v>
      </c>
      <c r="N127" s="346" t="s">
        <v>175</v>
      </c>
    </row>
    <row r="128" spans="1:14" s="351" customFormat="1" ht="15.75">
      <c r="A128" s="347">
        <v>1</v>
      </c>
      <c r="B128" s="348" t="s">
        <v>168</v>
      </c>
      <c r="C128" s="349">
        <f>D128+E128</f>
        <v>23</v>
      </c>
      <c r="D128" s="349">
        <f>D129+D130+D131+D132</f>
        <v>12</v>
      </c>
      <c r="E128" s="349">
        <f>E129+E130+E131+E132</f>
        <v>11</v>
      </c>
      <c r="F128" s="349"/>
      <c r="G128" s="349"/>
      <c r="H128" s="349"/>
      <c r="I128" s="357"/>
      <c r="J128" s="349"/>
      <c r="K128" s="349"/>
      <c r="L128" s="349"/>
      <c r="M128" s="349"/>
      <c r="N128" s="349"/>
    </row>
    <row r="129" spans="1:14" ht="36">
      <c r="A129" s="352"/>
      <c r="B129" s="353" t="s">
        <v>159</v>
      </c>
      <c r="C129" s="354"/>
      <c r="D129" s="354"/>
      <c r="E129" s="354"/>
      <c r="F129" s="354"/>
      <c r="G129" s="354"/>
      <c r="H129" s="354"/>
      <c r="I129" s="355"/>
      <c r="J129" s="354"/>
      <c r="K129" s="354"/>
      <c r="L129" s="354"/>
      <c r="M129" s="354"/>
      <c r="N129" s="354"/>
    </row>
    <row r="130" spans="1:14" ht="24">
      <c r="A130" s="352"/>
      <c r="B130" s="353" t="s">
        <v>169</v>
      </c>
      <c r="C130" s="354"/>
      <c r="D130" s="354"/>
      <c r="E130" s="354"/>
      <c r="F130" s="354"/>
      <c r="G130" s="354"/>
      <c r="H130" s="354"/>
      <c r="I130" s="355"/>
      <c r="J130" s="354"/>
      <c r="K130" s="354"/>
      <c r="L130" s="354"/>
      <c r="M130" s="354"/>
      <c r="N130" s="354"/>
    </row>
    <row r="131" spans="1:14" ht="24">
      <c r="A131" s="352"/>
      <c r="B131" s="353" t="s">
        <v>160</v>
      </c>
      <c r="C131" s="354"/>
      <c r="D131" s="354"/>
      <c r="E131" s="354"/>
      <c r="F131" s="354"/>
      <c r="G131" s="354"/>
      <c r="H131" s="354"/>
      <c r="I131" s="355"/>
      <c r="J131" s="354"/>
      <c r="K131" s="354"/>
      <c r="L131" s="354"/>
      <c r="M131" s="354"/>
      <c r="N131" s="354"/>
    </row>
    <row r="132" spans="1:14" ht="15.75">
      <c r="A132" s="352"/>
      <c r="B132" s="353" t="s">
        <v>161</v>
      </c>
      <c r="C132" s="354">
        <f t="shared" ref="C132:C143" si="17">D132+E132</f>
        <v>23</v>
      </c>
      <c r="D132" s="354">
        <f>10+1+1</f>
        <v>12</v>
      </c>
      <c r="E132" s="354">
        <f>11</f>
        <v>11</v>
      </c>
      <c r="F132" s="354"/>
      <c r="G132" s="354"/>
      <c r="H132" s="354"/>
      <c r="I132" s="355"/>
      <c r="J132" s="354"/>
      <c r="K132" s="354"/>
      <c r="L132" s="354"/>
      <c r="M132" s="354"/>
      <c r="N132" s="354"/>
    </row>
    <row r="133" spans="1:14" s="351" customFormat="1" ht="15.75">
      <c r="A133" s="347">
        <v>2</v>
      </c>
      <c r="B133" s="348" t="s">
        <v>170</v>
      </c>
      <c r="C133" s="349">
        <f t="shared" si="17"/>
        <v>6</v>
      </c>
      <c r="D133" s="349">
        <f>D134+D135+D136+D137+D138+D139+D140+D141+D142</f>
        <v>2</v>
      </c>
      <c r="E133" s="349">
        <f>E134+E135+E136+E137+E138+E139+E140+E141+E142</f>
        <v>4</v>
      </c>
      <c r="F133" s="349"/>
      <c r="G133" s="349"/>
      <c r="H133" s="349"/>
      <c r="I133" s="357"/>
      <c r="J133" s="349"/>
      <c r="K133" s="349"/>
      <c r="L133" s="349"/>
      <c r="M133" s="349"/>
      <c r="N133" s="349"/>
    </row>
    <row r="134" spans="1:14" ht="36">
      <c r="A134" s="352"/>
      <c r="B134" s="353" t="s">
        <v>162</v>
      </c>
      <c r="C134" s="354">
        <f t="shared" si="17"/>
        <v>3</v>
      </c>
      <c r="D134" s="354"/>
      <c r="E134" s="354">
        <f>2+1</f>
        <v>3</v>
      </c>
      <c r="F134" s="354"/>
      <c r="G134" s="354"/>
      <c r="H134" s="354"/>
      <c r="I134" s="355"/>
      <c r="J134" s="354"/>
      <c r="K134" s="354"/>
      <c r="L134" s="354"/>
      <c r="M134" s="354"/>
      <c r="N134" s="354"/>
    </row>
    <row r="135" spans="1:14" ht="24">
      <c r="A135" s="352"/>
      <c r="B135" s="353" t="s">
        <v>171</v>
      </c>
      <c r="C135" s="354"/>
      <c r="D135" s="354"/>
      <c r="E135" s="354"/>
      <c r="F135" s="354"/>
      <c r="G135" s="354"/>
      <c r="H135" s="354"/>
      <c r="I135" s="355"/>
      <c r="J135" s="354"/>
      <c r="K135" s="354"/>
      <c r="L135" s="354"/>
      <c r="M135" s="354"/>
      <c r="N135" s="354"/>
    </row>
    <row r="136" spans="1:14" ht="15.75">
      <c r="A136" s="352"/>
      <c r="B136" s="353" t="s">
        <v>163</v>
      </c>
      <c r="C136" s="354"/>
      <c r="D136" s="354"/>
      <c r="E136" s="354"/>
      <c r="F136" s="354"/>
      <c r="G136" s="354"/>
      <c r="H136" s="354"/>
      <c r="I136" s="355"/>
      <c r="J136" s="354"/>
      <c r="K136" s="354"/>
      <c r="L136" s="354"/>
      <c r="M136" s="354"/>
      <c r="N136" s="354"/>
    </row>
    <row r="137" spans="1:14" ht="36">
      <c r="A137" s="352"/>
      <c r="B137" s="353" t="s">
        <v>164</v>
      </c>
      <c r="C137" s="354">
        <f t="shared" si="17"/>
        <v>1</v>
      </c>
      <c r="D137" s="354">
        <f>1</f>
        <v>1</v>
      </c>
      <c r="E137" s="354"/>
      <c r="F137" s="354"/>
      <c r="G137" s="354"/>
      <c r="H137" s="354"/>
      <c r="I137" s="355"/>
      <c r="J137" s="354"/>
      <c r="K137" s="354"/>
      <c r="L137" s="354"/>
      <c r="M137" s="354"/>
      <c r="N137" s="354"/>
    </row>
    <row r="138" spans="1:14" ht="15.75">
      <c r="A138" s="352"/>
      <c r="B138" s="353" t="s">
        <v>172</v>
      </c>
      <c r="C138" s="354"/>
      <c r="D138" s="349"/>
      <c r="E138" s="349"/>
      <c r="F138" s="354"/>
      <c r="G138" s="354"/>
      <c r="H138" s="354"/>
      <c r="I138" s="355"/>
      <c r="J138" s="354"/>
      <c r="K138" s="354"/>
      <c r="L138" s="354"/>
      <c r="M138" s="354"/>
      <c r="N138" s="354"/>
    </row>
    <row r="139" spans="1:14" ht="15.75">
      <c r="A139" s="352"/>
      <c r="B139" s="353" t="s">
        <v>165</v>
      </c>
      <c r="C139" s="354">
        <f t="shared" si="17"/>
        <v>2</v>
      </c>
      <c r="D139" s="354">
        <f>1</f>
        <v>1</v>
      </c>
      <c r="E139" s="354">
        <v>1</v>
      </c>
      <c r="F139" s="354"/>
      <c r="G139" s="354"/>
      <c r="H139" s="354"/>
      <c r="I139" s="355"/>
      <c r="J139" s="354"/>
      <c r="K139" s="354"/>
      <c r="L139" s="354"/>
      <c r="M139" s="354"/>
      <c r="N139" s="354"/>
    </row>
    <row r="140" spans="1:14" ht="24">
      <c r="A140" s="352"/>
      <c r="B140" s="353" t="s">
        <v>166</v>
      </c>
      <c r="C140" s="354"/>
      <c r="D140" s="354"/>
      <c r="E140" s="354"/>
      <c r="F140" s="354"/>
      <c r="G140" s="354"/>
      <c r="H140" s="354"/>
      <c r="I140" s="355"/>
      <c r="J140" s="354"/>
      <c r="K140" s="354"/>
      <c r="L140" s="354"/>
      <c r="M140" s="354"/>
      <c r="N140" s="354"/>
    </row>
    <row r="141" spans="1:14" ht="24">
      <c r="A141" s="352"/>
      <c r="B141" s="353" t="s">
        <v>167</v>
      </c>
      <c r="C141" s="354"/>
      <c r="D141" s="354"/>
      <c r="E141" s="354"/>
      <c r="F141" s="354"/>
      <c r="G141" s="354"/>
      <c r="H141" s="354"/>
      <c r="I141" s="355"/>
      <c r="J141" s="354"/>
      <c r="K141" s="354"/>
      <c r="L141" s="354"/>
      <c r="M141" s="354"/>
      <c r="N141" s="354"/>
    </row>
    <row r="142" spans="1:14" ht="15.75">
      <c r="A142" s="352"/>
      <c r="B142" s="353" t="s">
        <v>173</v>
      </c>
      <c r="C142" s="354"/>
      <c r="D142" s="354"/>
      <c r="E142" s="354"/>
      <c r="F142" s="354"/>
      <c r="G142" s="354"/>
      <c r="H142" s="354"/>
      <c r="I142" s="355"/>
      <c r="J142" s="354"/>
      <c r="K142" s="354"/>
      <c r="L142" s="354"/>
      <c r="M142" s="354"/>
      <c r="N142" s="354"/>
    </row>
    <row r="143" spans="1:14" s="351" customFormat="1" ht="24">
      <c r="A143" s="347">
        <v>3</v>
      </c>
      <c r="B143" s="356" t="s">
        <v>1531</v>
      </c>
      <c r="C143" s="349">
        <f t="shared" si="17"/>
        <v>51</v>
      </c>
      <c r="D143" s="349">
        <f>10+10+8+10</f>
        <v>38</v>
      </c>
      <c r="E143" s="349">
        <f>12+1</f>
        <v>13</v>
      </c>
      <c r="F143" s="349"/>
      <c r="G143" s="349"/>
      <c r="H143" s="349"/>
      <c r="I143" s="357"/>
      <c r="J143" s="349"/>
      <c r="K143" s="349"/>
      <c r="L143" s="349"/>
      <c r="M143" s="349"/>
      <c r="N143" s="349"/>
    </row>
    <row r="145" spans="2:7" ht="15.75">
      <c r="B145" s="337" t="s">
        <v>1527</v>
      </c>
      <c r="C145" s="337"/>
      <c r="D145" s="337"/>
      <c r="E145" s="338"/>
      <c r="F145" s="338" t="s">
        <v>1528</v>
      </c>
      <c r="G145"/>
    </row>
    <row r="148" spans="2:7" ht="15" customHeight="1"/>
    <row r="151" spans="2:7" ht="15" customHeight="1"/>
    <row r="152" spans="2:7" ht="15" customHeight="1"/>
    <row r="172" ht="15" customHeight="1"/>
    <row r="175" ht="15" customHeight="1"/>
    <row r="176" ht="15" customHeight="1"/>
  </sheetData>
  <mergeCells count="60">
    <mergeCell ref="A125:N125"/>
    <mergeCell ref="C126:E126"/>
    <mergeCell ref="F126:H126"/>
    <mergeCell ref="I126:K126"/>
    <mergeCell ref="L126:N126"/>
    <mergeCell ref="E121:F121"/>
    <mergeCell ref="M121:N121"/>
    <mergeCell ref="A122:N122"/>
    <mergeCell ref="A123:N123"/>
    <mergeCell ref="A124:N124"/>
    <mergeCell ref="A101:N101"/>
    <mergeCell ref="C102:E102"/>
    <mergeCell ref="F102:H102"/>
    <mergeCell ref="I102:K102"/>
    <mergeCell ref="L102:N102"/>
    <mergeCell ref="E97:F97"/>
    <mergeCell ref="M97:N97"/>
    <mergeCell ref="A98:N98"/>
    <mergeCell ref="A99:N99"/>
    <mergeCell ref="A100:N100"/>
    <mergeCell ref="A77:N77"/>
    <mergeCell ref="C78:E78"/>
    <mergeCell ref="F78:H78"/>
    <mergeCell ref="I78:K78"/>
    <mergeCell ref="L78:N78"/>
    <mergeCell ref="E73:F73"/>
    <mergeCell ref="M73:N73"/>
    <mergeCell ref="A74:N74"/>
    <mergeCell ref="A75:N75"/>
    <mergeCell ref="A76:N76"/>
    <mergeCell ref="A53:N53"/>
    <mergeCell ref="C54:E54"/>
    <mergeCell ref="F54:H54"/>
    <mergeCell ref="I54:K54"/>
    <mergeCell ref="L54:N54"/>
    <mergeCell ref="E49:F49"/>
    <mergeCell ref="M49:N49"/>
    <mergeCell ref="A50:N50"/>
    <mergeCell ref="A51:N51"/>
    <mergeCell ref="A52:N52"/>
    <mergeCell ref="A29:N29"/>
    <mergeCell ref="C30:E30"/>
    <mergeCell ref="F30:H30"/>
    <mergeCell ref="I30:K30"/>
    <mergeCell ref="L30:N30"/>
    <mergeCell ref="E25:F25"/>
    <mergeCell ref="M25:N25"/>
    <mergeCell ref="A26:N26"/>
    <mergeCell ref="A27:N27"/>
    <mergeCell ref="A28:N28"/>
    <mergeCell ref="M1:N1"/>
    <mergeCell ref="I6:K6"/>
    <mergeCell ref="L6:N6"/>
    <mergeCell ref="A2:N2"/>
    <mergeCell ref="A3:N3"/>
    <mergeCell ref="A4:N4"/>
    <mergeCell ref="A5:N5"/>
    <mergeCell ref="E1:F1"/>
    <mergeCell ref="C6:E6"/>
    <mergeCell ref="F6:H6"/>
  </mergeCells>
  <pageMargins left="0.31496062992125984" right="0.31496062992125984" top="0.55118110236220474" bottom="0.55118110236220474"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sheetPr>
    <tabColor theme="5" tint="0.59999389629810485"/>
  </sheetPr>
  <dimension ref="A1:L29"/>
  <sheetViews>
    <sheetView topLeftCell="A19" workbookViewId="0">
      <selection activeCell="B29" sqref="B29:G29"/>
    </sheetView>
  </sheetViews>
  <sheetFormatPr defaultRowHeight="15"/>
  <cols>
    <col min="1" max="1" width="3.5703125" customWidth="1"/>
    <col min="2" max="2" width="25.5703125" customWidth="1"/>
    <col min="3" max="3" width="21.42578125" style="278" customWidth="1"/>
    <col min="4" max="4" width="8.140625" customWidth="1"/>
    <col min="5" max="5" width="6.28515625" customWidth="1"/>
    <col min="6" max="6" width="9.28515625" customWidth="1"/>
    <col min="7" max="7" width="7.28515625" customWidth="1"/>
    <col min="8" max="8" width="9.5703125" customWidth="1"/>
    <col min="9" max="9" width="8.140625" customWidth="1"/>
    <col min="10" max="10" width="9" customWidth="1"/>
  </cols>
  <sheetData>
    <row r="1" spans="1:12">
      <c r="A1" s="267"/>
      <c r="B1" s="267"/>
      <c r="C1" s="14"/>
      <c r="D1" s="267"/>
      <c r="E1" s="267"/>
      <c r="F1" s="267"/>
      <c r="G1" s="267"/>
      <c r="H1" s="267"/>
      <c r="I1" s="441"/>
      <c r="J1" s="440"/>
      <c r="K1" s="440" t="s">
        <v>20</v>
      </c>
      <c r="L1" s="375"/>
    </row>
    <row r="2" spans="1:12" ht="18" customHeight="1">
      <c r="A2" s="373" t="s">
        <v>177</v>
      </c>
      <c r="B2" s="373"/>
      <c r="C2" s="442"/>
      <c r="D2" s="442"/>
      <c r="E2" s="442"/>
      <c r="F2" s="442"/>
      <c r="G2" s="442"/>
      <c r="H2" s="442"/>
      <c r="I2" s="442"/>
      <c r="J2" s="442"/>
      <c r="K2" s="375"/>
      <c r="L2" s="375"/>
    </row>
    <row r="3" spans="1:12">
      <c r="A3" s="399" t="s">
        <v>1336</v>
      </c>
      <c r="B3" s="399"/>
      <c r="C3" s="443"/>
      <c r="D3" s="443"/>
      <c r="E3" s="443"/>
      <c r="F3" s="443"/>
      <c r="G3" s="443"/>
      <c r="H3" s="443"/>
      <c r="I3" s="443"/>
      <c r="J3" s="443"/>
      <c r="K3" s="375"/>
      <c r="L3" s="375"/>
    </row>
    <row r="4" spans="1:12">
      <c r="A4" s="444" t="s">
        <v>1</v>
      </c>
      <c r="B4" s="375"/>
      <c r="C4" s="375"/>
      <c r="D4" s="375"/>
      <c r="E4" s="375"/>
      <c r="F4" s="375"/>
      <c r="G4" s="375"/>
      <c r="H4" s="375"/>
      <c r="I4" s="375"/>
      <c r="J4" s="375"/>
      <c r="K4" s="375"/>
      <c r="L4" s="375"/>
    </row>
    <row r="5" spans="1:12" ht="15" customHeight="1">
      <c r="A5" s="445" t="s">
        <v>21</v>
      </c>
      <c r="B5" s="445"/>
      <c r="C5" s="446"/>
      <c r="D5" s="446"/>
      <c r="E5" s="446"/>
      <c r="F5" s="446"/>
      <c r="G5" s="446"/>
      <c r="H5" s="446"/>
      <c r="I5" s="446"/>
      <c r="J5" s="446"/>
      <c r="K5" s="375"/>
      <c r="L5" s="375"/>
    </row>
    <row r="6" spans="1:12" ht="15" customHeight="1">
      <c r="A6" s="429" t="s">
        <v>0</v>
      </c>
      <c r="B6" s="447" t="s">
        <v>22</v>
      </c>
      <c r="C6" s="448" t="s">
        <v>26</v>
      </c>
      <c r="D6" s="447" t="s">
        <v>25</v>
      </c>
      <c r="E6" s="450" t="s">
        <v>31</v>
      </c>
      <c r="F6" s="451"/>
      <c r="G6" s="451"/>
      <c r="H6" s="451"/>
      <c r="I6" s="451"/>
      <c r="J6" s="451"/>
      <c r="K6" s="451"/>
      <c r="L6" s="452"/>
    </row>
    <row r="7" spans="1:12" ht="60">
      <c r="A7" s="431"/>
      <c r="B7" s="447"/>
      <c r="C7" s="448"/>
      <c r="D7" s="447"/>
      <c r="E7" s="273" t="s">
        <v>6</v>
      </c>
      <c r="F7" s="274" t="s">
        <v>50</v>
      </c>
      <c r="G7" s="274" t="s">
        <v>48</v>
      </c>
      <c r="H7" s="274" t="s">
        <v>51</v>
      </c>
      <c r="I7" s="274" t="s">
        <v>47</v>
      </c>
      <c r="J7" s="274" t="s">
        <v>51</v>
      </c>
      <c r="K7" s="274" t="s">
        <v>49</v>
      </c>
      <c r="L7" s="274" t="s">
        <v>51</v>
      </c>
    </row>
    <row r="8" spans="1:12" ht="15.75" customHeight="1">
      <c r="A8" s="429">
        <v>1</v>
      </c>
      <c r="B8" s="449" t="s">
        <v>1087</v>
      </c>
      <c r="C8" s="425" t="s">
        <v>1082</v>
      </c>
      <c r="D8" s="177">
        <v>1</v>
      </c>
      <c r="E8" s="283">
        <f>G8+I8+K8</f>
        <v>11</v>
      </c>
      <c r="F8" s="283">
        <f>H8+J8+L8</f>
        <v>5</v>
      </c>
      <c r="G8" s="283">
        <v>8</v>
      </c>
      <c r="H8" s="146">
        <f>1+1+1+1</f>
        <v>4</v>
      </c>
      <c r="I8" s="283"/>
      <c r="J8" s="283"/>
      <c r="K8" s="283">
        <v>3</v>
      </c>
      <c r="L8" s="283">
        <v>1</v>
      </c>
    </row>
    <row r="9" spans="1:12" ht="15.75" customHeight="1">
      <c r="A9" s="430"/>
      <c r="B9" s="437"/>
      <c r="C9" s="425"/>
      <c r="D9" s="177">
        <v>2</v>
      </c>
      <c r="E9" s="283">
        <f t="shared" ref="E9:F10" si="0">G9+I9+K9</f>
        <v>10</v>
      </c>
      <c r="F9" s="283">
        <f t="shared" si="0"/>
        <v>2</v>
      </c>
      <c r="G9" s="283">
        <v>9</v>
      </c>
      <c r="H9" s="283">
        <v>1</v>
      </c>
      <c r="I9" s="283"/>
      <c r="J9" s="283"/>
      <c r="K9" s="283">
        <v>1</v>
      </c>
      <c r="L9" s="283">
        <v>1</v>
      </c>
    </row>
    <row r="10" spans="1:12" ht="15.75" customHeight="1">
      <c r="A10" s="430"/>
      <c r="B10" s="437"/>
      <c r="C10" s="425"/>
      <c r="D10" s="177">
        <v>3</v>
      </c>
      <c r="E10" s="283">
        <f t="shared" si="0"/>
        <v>1</v>
      </c>
      <c r="F10" s="283"/>
      <c r="G10" s="283"/>
      <c r="H10" s="283"/>
      <c r="I10" s="283"/>
      <c r="J10" s="283"/>
      <c r="K10" s="283">
        <v>1</v>
      </c>
      <c r="L10" s="283"/>
    </row>
    <row r="11" spans="1:12" ht="15.75" customHeight="1">
      <c r="A11" s="431"/>
      <c r="B11" s="438"/>
      <c r="C11" s="425"/>
      <c r="D11" s="6" t="s">
        <v>23</v>
      </c>
      <c r="E11" s="184">
        <f>SUM(E8:E10)</f>
        <v>22</v>
      </c>
      <c r="F11" s="184">
        <f t="shared" ref="F11:L11" si="1">SUM(F8:F10)</f>
        <v>7</v>
      </c>
      <c r="G11" s="184">
        <f t="shared" si="1"/>
        <v>17</v>
      </c>
      <c r="H11" s="184">
        <f t="shared" si="1"/>
        <v>5</v>
      </c>
      <c r="I11" s="184"/>
      <c r="J11" s="184"/>
      <c r="K11" s="184">
        <f t="shared" si="1"/>
        <v>5</v>
      </c>
      <c r="L11" s="184">
        <f t="shared" si="1"/>
        <v>2</v>
      </c>
    </row>
    <row r="12" spans="1:12" ht="30.75" customHeight="1">
      <c r="A12" s="429">
        <v>2</v>
      </c>
      <c r="B12" s="436" t="s">
        <v>1088</v>
      </c>
      <c r="C12" s="425" t="s">
        <v>1083</v>
      </c>
      <c r="D12" s="283">
        <v>1</v>
      </c>
      <c r="E12" s="283">
        <f>G12+I12+K12</f>
        <v>5</v>
      </c>
      <c r="F12" s="283">
        <f>H12</f>
        <v>0</v>
      </c>
      <c r="G12" s="283">
        <v>5</v>
      </c>
      <c r="H12" s="283">
        <v>0</v>
      </c>
      <c r="I12" s="283"/>
      <c r="J12" s="283"/>
      <c r="K12" s="283"/>
      <c r="L12" s="283"/>
    </row>
    <row r="13" spans="1:12" ht="30.75" customHeight="1">
      <c r="A13" s="430"/>
      <c r="B13" s="437"/>
      <c r="C13" s="425"/>
      <c r="D13" s="283">
        <v>2</v>
      </c>
      <c r="E13" s="283">
        <f>G13+I13+K13</f>
        <v>5</v>
      </c>
      <c r="F13" s="283">
        <f>H13</f>
        <v>1</v>
      </c>
      <c r="G13" s="283">
        <v>5</v>
      </c>
      <c r="H13" s="283">
        <v>1</v>
      </c>
      <c r="I13" s="283"/>
      <c r="J13" s="283"/>
      <c r="K13" s="283"/>
      <c r="L13" s="283"/>
    </row>
    <row r="14" spans="1:12" ht="30.75" customHeight="1">
      <c r="A14" s="430"/>
      <c r="B14" s="437"/>
      <c r="C14" s="425"/>
      <c r="D14" s="283">
        <v>3</v>
      </c>
      <c r="E14" s="283"/>
      <c r="F14" s="283"/>
      <c r="G14" s="283"/>
      <c r="H14" s="283"/>
      <c r="I14" s="283"/>
      <c r="J14" s="283"/>
      <c r="K14" s="283"/>
      <c r="L14" s="283"/>
    </row>
    <row r="15" spans="1:12" ht="30.75" customHeight="1">
      <c r="A15" s="431"/>
      <c r="B15" s="438"/>
      <c r="C15" s="425"/>
      <c r="D15" s="6" t="s">
        <v>23</v>
      </c>
      <c r="E15" s="184">
        <f>SUM(E12:E14)</f>
        <v>10</v>
      </c>
      <c r="F15" s="184">
        <f t="shared" ref="F15:L15" si="2">SUM(F12:F14)</f>
        <v>1</v>
      </c>
      <c r="G15" s="184">
        <f t="shared" si="2"/>
        <v>10</v>
      </c>
      <c r="H15" s="184">
        <f t="shared" si="2"/>
        <v>1</v>
      </c>
      <c r="I15" s="184"/>
      <c r="J15" s="184"/>
      <c r="K15" s="184">
        <f t="shared" si="2"/>
        <v>0</v>
      </c>
      <c r="L15" s="184">
        <f t="shared" si="2"/>
        <v>0</v>
      </c>
    </row>
    <row r="16" spans="1:12" ht="22.5" customHeight="1">
      <c r="A16" s="429">
        <v>3</v>
      </c>
      <c r="B16" s="426" t="s">
        <v>1089</v>
      </c>
      <c r="C16" s="433" t="s">
        <v>1084</v>
      </c>
      <c r="D16" s="283">
        <v>1</v>
      </c>
      <c r="E16" s="283">
        <f>G16+I16+K16</f>
        <v>11</v>
      </c>
      <c r="F16" s="283">
        <f>H16+L16</f>
        <v>5</v>
      </c>
      <c r="G16" s="283">
        <v>6</v>
      </c>
      <c r="H16" s="283">
        <v>1</v>
      </c>
      <c r="I16" s="283"/>
      <c r="J16" s="283"/>
      <c r="K16" s="283">
        <v>5</v>
      </c>
      <c r="L16" s="283">
        <v>4</v>
      </c>
    </row>
    <row r="17" spans="1:12" ht="22.5" customHeight="1">
      <c r="A17" s="430"/>
      <c r="B17" s="427"/>
      <c r="C17" s="434"/>
      <c r="D17" s="283">
        <v>2</v>
      </c>
      <c r="E17" s="283">
        <f t="shared" ref="E17:E18" si="3">G17+I17+K17</f>
        <v>20</v>
      </c>
      <c r="F17" s="283">
        <f t="shared" ref="F17:F18" si="4">H17+L17</f>
        <v>5</v>
      </c>
      <c r="G17" s="283">
        <v>10</v>
      </c>
      <c r="H17" s="283">
        <v>0</v>
      </c>
      <c r="I17" s="283"/>
      <c r="J17" s="283"/>
      <c r="K17" s="283">
        <v>10</v>
      </c>
      <c r="L17" s="283">
        <v>5</v>
      </c>
    </row>
    <row r="18" spans="1:12" ht="22.5" customHeight="1">
      <c r="A18" s="430"/>
      <c r="B18" s="427"/>
      <c r="C18" s="434"/>
      <c r="D18" s="283">
        <v>3</v>
      </c>
      <c r="E18" s="283">
        <f t="shared" si="3"/>
        <v>9</v>
      </c>
      <c r="F18" s="283">
        <f t="shared" si="4"/>
        <v>5</v>
      </c>
      <c r="G18" s="283"/>
      <c r="H18" s="283"/>
      <c r="I18" s="283"/>
      <c r="J18" s="283"/>
      <c r="K18" s="283">
        <v>9</v>
      </c>
      <c r="L18" s="283">
        <v>5</v>
      </c>
    </row>
    <row r="19" spans="1:12" ht="22.5" customHeight="1">
      <c r="A19" s="431"/>
      <c r="B19" s="428"/>
      <c r="C19" s="435"/>
      <c r="D19" s="6" t="s">
        <v>23</v>
      </c>
      <c r="E19" s="184">
        <f>SUM(E16:E18)</f>
        <v>40</v>
      </c>
      <c r="F19" s="184">
        <f t="shared" ref="F19:L19" si="5">SUM(F16:F18)</f>
        <v>15</v>
      </c>
      <c r="G19" s="184">
        <f t="shared" si="5"/>
        <v>16</v>
      </c>
      <c r="H19" s="184">
        <f t="shared" si="5"/>
        <v>1</v>
      </c>
      <c r="I19" s="184"/>
      <c r="J19" s="184"/>
      <c r="K19" s="184">
        <f t="shared" si="5"/>
        <v>24</v>
      </c>
      <c r="L19" s="184">
        <f t="shared" si="5"/>
        <v>14</v>
      </c>
    </row>
    <row r="20" spans="1:12">
      <c r="A20" s="429">
        <v>4</v>
      </c>
      <c r="B20" s="432" t="s">
        <v>1090</v>
      </c>
      <c r="C20" s="433" t="s">
        <v>1085</v>
      </c>
      <c r="D20" s="283">
        <v>1</v>
      </c>
      <c r="E20" s="283">
        <f>G20+K20</f>
        <v>9</v>
      </c>
      <c r="F20" s="184">
        <f>H20+L20</f>
        <v>3</v>
      </c>
      <c r="G20" s="283">
        <v>4</v>
      </c>
      <c r="H20" s="184">
        <v>0</v>
      </c>
      <c r="I20" s="184"/>
      <c r="J20" s="184"/>
      <c r="K20" s="184">
        <v>5</v>
      </c>
      <c r="L20" s="184">
        <v>3</v>
      </c>
    </row>
    <row r="21" spans="1:12">
      <c r="A21" s="430"/>
      <c r="B21" s="427"/>
      <c r="C21" s="434"/>
      <c r="D21" s="283">
        <v>2</v>
      </c>
      <c r="E21" s="283"/>
      <c r="F21" s="283"/>
      <c r="G21" s="283"/>
      <c r="H21" s="184"/>
      <c r="I21" s="184"/>
      <c r="J21" s="184"/>
      <c r="K21" s="184"/>
      <c r="L21" s="184"/>
    </row>
    <row r="22" spans="1:12">
      <c r="A22" s="430"/>
      <c r="B22" s="427"/>
      <c r="C22" s="434"/>
      <c r="D22" s="283">
        <v>3</v>
      </c>
      <c r="E22" s="283"/>
      <c r="F22" s="184"/>
      <c r="G22" s="184"/>
      <c r="H22" s="184"/>
      <c r="I22" s="184"/>
      <c r="J22" s="184"/>
      <c r="K22" s="283"/>
      <c r="L22" s="283"/>
    </row>
    <row r="23" spans="1:12">
      <c r="A23" s="431"/>
      <c r="B23" s="428"/>
      <c r="C23" s="435"/>
      <c r="D23" s="6" t="s">
        <v>23</v>
      </c>
      <c r="E23" s="184">
        <f>SUM(E20:E22)</f>
        <v>9</v>
      </c>
      <c r="F23" s="184">
        <f t="shared" ref="F23:L23" si="6">SUM(F20:F22)</f>
        <v>3</v>
      </c>
      <c r="G23" s="184">
        <f t="shared" si="6"/>
        <v>4</v>
      </c>
      <c r="H23" s="184">
        <f t="shared" si="6"/>
        <v>0</v>
      </c>
      <c r="I23" s="184"/>
      <c r="J23" s="184"/>
      <c r="K23" s="184">
        <f t="shared" si="6"/>
        <v>5</v>
      </c>
      <c r="L23" s="184">
        <f t="shared" si="6"/>
        <v>3</v>
      </c>
    </row>
    <row r="24" spans="1:12">
      <c r="A24" s="429">
        <v>5</v>
      </c>
      <c r="B24" s="439" t="s">
        <v>1086</v>
      </c>
      <c r="C24" s="425"/>
      <c r="D24" s="283">
        <v>1</v>
      </c>
      <c r="E24" s="283">
        <f>E8+E12+E16+E20</f>
        <v>36</v>
      </c>
      <c r="F24" s="283">
        <f t="shared" ref="F24:L24" si="7">F8+F12+F16+F20</f>
        <v>13</v>
      </c>
      <c r="G24" s="283">
        <f t="shared" si="7"/>
        <v>23</v>
      </c>
      <c r="H24" s="283">
        <f t="shared" si="7"/>
        <v>5</v>
      </c>
      <c r="I24" s="283"/>
      <c r="J24" s="283"/>
      <c r="K24" s="283">
        <f t="shared" si="7"/>
        <v>13</v>
      </c>
      <c r="L24" s="283">
        <f t="shared" si="7"/>
        <v>8</v>
      </c>
    </row>
    <row r="25" spans="1:12">
      <c r="A25" s="430"/>
      <c r="B25" s="439"/>
      <c r="C25" s="425"/>
      <c r="D25" s="283">
        <v>2</v>
      </c>
      <c r="E25" s="283">
        <f t="shared" ref="E25:L26" si="8">E9+E13+E17+E21</f>
        <v>35</v>
      </c>
      <c r="F25" s="283">
        <f t="shared" si="8"/>
        <v>8</v>
      </c>
      <c r="G25" s="283">
        <f t="shared" si="8"/>
        <v>24</v>
      </c>
      <c r="H25" s="283">
        <f t="shared" si="8"/>
        <v>2</v>
      </c>
      <c r="I25" s="283"/>
      <c r="J25" s="283"/>
      <c r="K25" s="283">
        <f t="shared" si="8"/>
        <v>11</v>
      </c>
      <c r="L25" s="283">
        <f t="shared" si="8"/>
        <v>6</v>
      </c>
    </row>
    <row r="26" spans="1:12">
      <c r="A26" s="430"/>
      <c r="B26" s="439"/>
      <c r="C26" s="425"/>
      <c r="D26" s="283">
        <v>3</v>
      </c>
      <c r="E26" s="283">
        <f>E10+E14+E18+E22</f>
        <v>10</v>
      </c>
      <c r="F26" s="283">
        <f t="shared" si="8"/>
        <v>5</v>
      </c>
      <c r="G26" s="283">
        <f t="shared" si="8"/>
        <v>0</v>
      </c>
      <c r="H26" s="283">
        <f t="shared" si="8"/>
        <v>0</v>
      </c>
      <c r="I26" s="283"/>
      <c r="J26" s="283"/>
      <c r="K26" s="283">
        <f t="shared" si="8"/>
        <v>10</v>
      </c>
      <c r="L26" s="283">
        <f t="shared" si="8"/>
        <v>5</v>
      </c>
    </row>
    <row r="27" spans="1:12">
      <c r="A27" s="431"/>
      <c r="B27" s="439"/>
      <c r="C27" s="425"/>
      <c r="D27" s="6" t="s">
        <v>23</v>
      </c>
      <c r="E27" s="184">
        <f>SUM(E24:E26)</f>
        <v>81</v>
      </c>
      <c r="F27" s="184">
        <f t="shared" ref="F27:L27" si="9">SUM(F24:F26)</f>
        <v>26</v>
      </c>
      <c r="G27" s="184">
        <f t="shared" si="9"/>
        <v>47</v>
      </c>
      <c r="H27" s="184">
        <f t="shared" si="9"/>
        <v>7</v>
      </c>
      <c r="I27" s="184"/>
      <c r="J27" s="184"/>
      <c r="K27" s="184">
        <f t="shared" si="9"/>
        <v>34</v>
      </c>
      <c r="L27" s="184">
        <f t="shared" si="9"/>
        <v>19</v>
      </c>
    </row>
    <row r="29" spans="1:12" ht="15.75">
      <c r="B29" s="337" t="s">
        <v>1527</v>
      </c>
      <c r="C29" s="337"/>
      <c r="D29" s="337"/>
      <c r="E29" s="338"/>
      <c r="F29" s="338" t="s">
        <v>1528</v>
      </c>
    </row>
  </sheetData>
  <mergeCells count="26">
    <mergeCell ref="K1:L1"/>
    <mergeCell ref="A8:A11"/>
    <mergeCell ref="I1:J1"/>
    <mergeCell ref="A2:L2"/>
    <mergeCell ref="A3:L3"/>
    <mergeCell ref="A4:L4"/>
    <mergeCell ref="A5:L5"/>
    <mergeCell ref="D6:D7"/>
    <mergeCell ref="C6:C7"/>
    <mergeCell ref="B6:B7"/>
    <mergeCell ref="C8:C11"/>
    <mergeCell ref="B8:B11"/>
    <mergeCell ref="E6:L6"/>
    <mergeCell ref="A6:A7"/>
    <mergeCell ref="C12:C15"/>
    <mergeCell ref="C24:C27"/>
    <mergeCell ref="B16:B19"/>
    <mergeCell ref="A20:A23"/>
    <mergeCell ref="B20:B23"/>
    <mergeCell ref="C20:C23"/>
    <mergeCell ref="C16:C19"/>
    <mergeCell ref="A12:A15"/>
    <mergeCell ref="B12:B15"/>
    <mergeCell ref="A16:A19"/>
    <mergeCell ref="A24:A27"/>
    <mergeCell ref="B24:B27"/>
  </mergeCells>
  <pageMargins left="0.51181102362204722" right="0.5118110236220472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sheetPr>
    <tabColor theme="5" tint="0.59999389629810485"/>
  </sheetPr>
  <dimension ref="A1:F127"/>
  <sheetViews>
    <sheetView topLeftCell="A106" workbookViewId="0">
      <selection activeCell="F133" sqref="F133"/>
    </sheetView>
  </sheetViews>
  <sheetFormatPr defaultRowHeight="15"/>
  <cols>
    <col min="1" max="1" width="4.7109375" customWidth="1"/>
    <col min="2" max="2" width="25.28515625" customWidth="1"/>
    <col min="3" max="3" width="19" customWidth="1"/>
    <col min="4" max="4" width="14.85546875" customWidth="1"/>
    <col min="5" max="5" width="11.42578125" customWidth="1"/>
    <col min="6" max="6" width="13.28515625" customWidth="1"/>
  </cols>
  <sheetData>
    <row r="1" spans="1:6">
      <c r="A1" s="135"/>
      <c r="B1" s="135"/>
      <c r="C1" s="135"/>
      <c r="D1" s="135"/>
      <c r="E1" s="135"/>
      <c r="F1" s="135" t="s">
        <v>27</v>
      </c>
    </row>
    <row r="2" spans="1:6">
      <c r="A2" s="221"/>
      <c r="B2" s="456" t="s">
        <v>177</v>
      </c>
      <c r="C2" s="457"/>
      <c r="D2" s="457"/>
      <c r="E2" s="457"/>
      <c r="F2" s="457"/>
    </row>
    <row r="3" spans="1:6">
      <c r="A3" s="221"/>
      <c r="B3" s="373" t="s">
        <v>1134</v>
      </c>
      <c r="C3" s="458"/>
      <c r="D3" s="458"/>
      <c r="E3" s="458"/>
      <c r="F3" s="458"/>
    </row>
    <row r="4" spans="1:6">
      <c r="A4" s="221"/>
      <c r="B4" s="221"/>
      <c r="C4" s="221"/>
      <c r="D4" s="221"/>
      <c r="E4" s="221"/>
      <c r="F4" s="222"/>
    </row>
    <row r="5" spans="1:6" ht="39.75" customHeight="1">
      <c r="A5" s="221"/>
      <c r="B5" s="456" t="s">
        <v>1192</v>
      </c>
      <c r="C5" s="456"/>
      <c r="D5" s="456"/>
      <c r="E5" s="456"/>
      <c r="F5" s="456"/>
    </row>
    <row r="6" spans="1:6">
      <c r="A6" s="135"/>
      <c r="B6" s="135"/>
      <c r="C6" s="135"/>
      <c r="D6" s="135"/>
      <c r="E6" s="135"/>
      <c r="F6" s="135"/>
    </row>
    <row r="7" spans="1:6">
      <c r="A7" s="453" t="s">
        <v>0</v>
      </c>
      <c r="B7" s="459" t="s">
        <v>227</v>
      </c>
      <c r="C7" s="459" t="s">
        <v>5</v>
      </c>
      <c r="D7" s="459">
        <v>2018</v>
      </c>
      <c r="E7" s="459"/>
      <c r="F7" s="459"/>
    </row>
    <row r="8" spans="1:6">
      <c r="A8" s="453"/>
      <c r="B8" s="453"/>
      <c r="C8" s="453"/>
      <c r="D8" s="220" t="s">
        <v>23</v>
      </c>
      <c r="E8" s="223" t="s">
        <v>29</v>
      </c>
      <c r="F8" s="223" t="s">
        <v>30</v>
      </c>
    </row>
    <row r="9" spans="1:6">
      <c r="A9" s="453">
        <v>1</v>
      </c>
      <c r="B9" s="401" t="s">
        <v>242</v>
      </c>
      <c r="C9" s="220" t="s">
        <v>24</v>
      </c>
      <c r="D9" s="220">
        <f>E9+F9</f>
        <v>29</v>
      </c>
      <c r="E9" s="220">
        <v>21</v>
      </c>
      <c r="F9" s="220">
        <v>8</v>
      </c>
    </row>
    <row r="10" spans="1:6">
      <c r="A10" s="453"/>
      <c r="B10" s="454"/>
      <c r="C10" s="136" t="s">
        <v>28</v>
      </c>
      <c r="D10" s="220">
        <f t="shared" ref="D10:D11" si="0">E10+F10</f>
        <v>0</v>
      </c>
      <c r="E10" s="220">
        <v>0</v>
      </c>
      <c r="F10" s="220">
        <v>0</v>
      </c>
    </row>
    <row r="11" spans="1:6">
      <c r="A11" s="453"/>
      <c r="B11" s="454"/>
      <c r="C11" s="136" t="s">
        <v>3</v>
      </c>
      <c r="D11" s="220">
        <f t="shared" si="0"/>
        <v>20</v>
      </c>
      <c r="E11" s="137">
        <v>0</v>
      </c>
      <c r="F11" s="137">
        <v>20</v>
      </c>
    </row>
    <row r="12" spans="1:6">
      <c r="A12" s="453"/>
      <c r="B12" s="455"/>
      <c r="C12" s="136" t="s">
        <v>23</v>
      </c>
      <c r="D12" s="136">
        <f>D9+D10+D11</f>
        <v>49</v>
      </c>
      <c r="E12" s="136">
        <f t="shared" ref="E12:F12" si="1">E9+E10+E11</f>
        <v>21</v>
      </c>
      <c r="F12" s="136">
        <f t="shared" si="1"/>
        <v>28</v>
      </c>
    </row>
    <row r="13" spans="1:6">
      <c r="A13" s="135"/>
      <c r="B13" s="135"/>
      <c r="C13" s="135"/>
      <c r="D13" s="135"/>
      <c r="E13" s="135"/>
      <c r="F13" s="135"/>
    </row>
    <row r="14" spans="1:6">
      <c r="A14" s="135"/>
      <c r="B14" s="135"/>
      <c r="C14" s="135"/>
      <c r="D14" s="135"/>
      <c r="E14" s="135"/>
      <c r="F14" s="135" t="s">
        <v>27</v>
      </c>
    </row>
    <row r="15" spans="1:6">
      <c r="A15" s="221"/>
      <c r="B15" s="456" t="s">
        <v>177</v>
      </c>
      <c r="C15" s="457"/>
      <c r="D15" s="457"/>
      <c r="E15" s="457"/>
      <c r="F15" s="457"/>
    </row>
    <row r="16" spans="1:6">
      <c r="A16" s="221"/>
      <c r="B16" s="373" t="s">
        <v>1134</v>
      </c>
      <c r="C16" s="458"/>
      <c r="D16" s="458"/>
      <c r="E16" s="458"/>
      <c r="F16" s="458"/>
    </row>
    <row r="17" spans="1:6">
      <c r="A17" s="221"/>
      <c r="B17" s="221"/>
      <c r="C17" s="221"/>
      <c r="D17" s="221"/>
      <c r="E17" s="221"/>
      <c r="F17" s="222"/>
    </row>
    <row r="18" spans="1:6" ht="30.75" customHeight="1">
      <c r="A18" s="221"/>
      <c r="B18" s="456" t="s">
        <v>1193</v>
      </c>
      <c r="C18" s="456"/>
      <c r="D18" s="456"/>
      <c r="E18" s="456"/>
      <c r="F18" s="456"/>
    </row>
    <row r="19" spans="1:6">
      <c r="A19" s="135"/>
      <c r="B19" s="135"/>
      <c r="C19" s="135"/>
      <c r="D19" s="135"/>
      <c r="E19" s="135"/>
      <c r="F19" s="135"/>
    </row>
    <row r="20" spans="1:6">
      <c r="A20" s="453" t="s">
        <v>0</v>
      </c>
      <c r="B20" s="459" t="s">
        <v>227</v>
      </c>
      <c r="C20" s="459" t="s">
        <v>5</v>
      </c>
      <c r="D20" s="459">
        <v>2018</v>
      </c>
      <c r="E20" s="459"/>
      <c r="F20" s="459"/>
    </row>
    <row r="21" spans="1:6">
      <c r="A21" s="453"/>
      <c r="B21" s="453"/>
      <c r="C21" s="453"/>
      <c r="D21" s="220" t="s">
        <v>23</v>
      </c>
      <c r="E21" s="223" t="s">
        <v>29</v>
      </c>
      <c r="F21" s="223" t="s">
        <v>30</v>
      </c>
    </row>
    <row r="22" spans="1:6">
      <c r="A22" s="453">
        <v>1</v>
      </c>
      <c r="B22" s="401" t="s">
        <v>243</v>
      </c>
      <c r="C22" s="136" t="s">
        <v>24</v>
      </c>
      <c r="D22" s="136">
        <f>E22+F22</f>
        <v>24</v>
      </c>
      <c r="E22" s="137">
        <v>0</v>
      </c>
      <c r="F22" s="137">
        <v>24</v>
      </c>
    </row>
    <row r="23" spans="1:6">
      <c r="A23" s="453"/>
      <c r="B23" s="454"/>
      <c r="C23" s="136" t="s">
        <v>28</v>
      </c>
      <c r="D23" s="136">
        <f t="shared" ref="D23:D24" si="2">E23+F23</f>
        <v>0</v>
      </c>
      <c r="E23" s="137">
        <v>0</v>
      </c>
      <c r="F23" s="137">
        <v>0</v>
      </c>
    </row>
    <row r="24" spans="1:6">
      <c r="A24" s="453"/>
      <c r="B24" s="454"/>
      <c r="C24" s="136" t="s">
        <v>3</v>
      </c>
      <c r="D24" s="136">
        <f t="shared" si="2"/>
        <v>0</v>
      </c>
      <c r="E24" s="137">
        <v>0</v>
      </c>
      <c r="F24" s="137">
        <v>0</v>
      </c>
    </row>
    <row r="25" spans="1:6">
      <c r="A25" s="453"/>
      <c r="B25" s="455"/>
      <c r="C25" s="136" t="s">
        <v>23</v>
      </c>
      <c r="D25" s="136">
        <f>D22+D23+D24</f>
        <v>24</v>
      </c>
      <c r="E25" s="136">
        <f t="shared" ref="E25:F25" si="3">E22+E23+E24</f>
        <v>0</v>
      </c>
      <c r="F25" s="136">
        <f t="shared" si="3"/>
        <v>24</v>
      </c>
    </row>
    <row r="26" spans="1:6">
      <c r="A26" s="135"/>
      <c r="B26" s="135"/>
      <c r="C26" s="135"/>
      <c r="D26" s="135"/>
      <c r="E26" s="135"/>
      <c r="F26" s="135"/>
    </row>
    <row r="27" spans="1:6">
      <c r="A27" s="135"/>
      <c r="B27" s="135"/>
      <c r="C27" s="135"/>
      <c r="D27" s="135"/>
      <c r="E27" s="135"/>
      <c r="F27" s="135" t="s">
        <v>27</v>
      </c>
    </row>
    <row r="28" spans="1:6">
      <c r="A28" s="221"/>
      <c r="B28" s="456" t="s">
        <v>177</v>
      </c>
      <c r="C28" s="457"/>
      <c r="D28" s="457"/>
      <c r="E28" s="457"/>
      <c r="F28" s="457"/>
    </row>
    <row r="29" spans="1:6">
      <c r="A29" s="221"/>
      <c r="B29" s="373" t="s">
        <v>1134</v>
      </c>
      <c r="C29" s="458"/>
      <c r="D29" s="458"/>
      <c r="E29" s="458"/>
      <c r="F29" s="458"/>
    </row>
    <row r="30" spans="1:6">
      <c r="A30" s="221"/>
      <c r="B30" s="221"/>
      <c r="C30" s="221"/>
      <c r="D30" s="221"/>
      <c r="E30" s="221"/>
      <c r="F30" s="222"/>
    </row>
    <row r="31" spans="1:6" ht="30" customHeight="1">
      <c r="A31" s="221"/>
      <c r="B31" s="456" t="s">
        <v>1194</v>
      </c>
      <c r="C31" s="456"/>
      <c r="D31" s="456"/>
      <c r="E31" s="456"/>
      <c r="F31" s="456"/>
    </row>
    <row r="32" spans="1:6">
      <c r="A32" s="135"/>
      <c r="B32" s="135"/>
      <c r="C32" s="135"/>
      <c r="D32" s="135"/>
      <c r="E32" s="135"/>
      <c r="F32" s="135"/>
    </row>
    <row r="33" spans="1:6">
      <c r="A33" s="453" t="s">
        <v>0</v>
      </c>
      <c r="B33" s="459" t="s">
        <v>227</v>
      </c>
      <c r="C33" s="459" t="s">
        <v>5</v>
      </c>
      <c r="D33" s="459">
        <v>2018</v>
      </c>
      <c r="E33" s="459"/>
      <c r="F33" s="459"/>
    </row>
    <row r="34" spans="1:6">
      <c r="A34" s="453"/>
      <c r="B34" s="453"/>
      <c r="C34" s="453"/>
      <c r="D34" s="220" t="s">
        <v>23</v>
      </c>
      <c r="E34" s="223" t="s">
        <v>29</v>
      </c>
      <c r="F34" s="223" t="s">
        <v>30</v>
      </c>
    </row>
    <row r="35" spans="1:6">
      <c r="A35" s="453">
        <v>1</v>
      </c>
      <c r="B35" s="401" t="s">
        <v>252</v>
      </c>
      <c r="C35" s="136" t="s">
        <v>24</v>
      </c>
      <c r="D35" s="136">
        <f>E35+F35</f>
        <v>10</v>
      </c>
      <c r="E35" s="137">
        <v>7</v>
      </c>
      <c r="F35" s="137">
        <v>3</v>
      </c>
    </row>
    <row r="36" spans="1:6">
      <c r="A36" s="453"/>
      <c r="B36" s="454"/>
      <c r="C36" s="136" t="s">
        <v>28</v>
      </c>
      <c r="D36" s="136">
        <f t="shared" ref="D36:D37" si="4">E36+F36</f>
        <v>0</v>
      </c>
      <c r="E36" s="137">
        <v>0</v>
      </c>
      <c r="F36" s="137">
        <v>0</v>
      </c>
    </row>
    <row r="37" spans="1:6">
      <c r="A37" s="453"/>
      <c r="B37" s="454"/>
      <c r="C37" s="136" t="s">
        <v>3</v>
      </c>
      <c r="D37" s="136">
        <f t="shared" si="4"/>
        <v>0</v>
      </c>
      <c r="E37" s="137">
        <v>0</v>
      </c>
      <c r="F37" s="137">
        <v>0</v>
      </c>
    </row>
    <row r="38" spans="1:6">
      <c r="A38" s="453"/>
      <c r="B38" s="455"/>
      <c r="C38" s="136" t="s">
        <v>23</v>
      </c>
      <c r="D38" s="136">
        <f>D35+D36+D37</f>
        <v>10</v>
      </c>
      <c r="E38" s="136">
        <f t="shared" ref="E38:F38" si="5">E35+E36+E37</f>
        <v>7</v>
      </c>
      <c r="F38" s="136">
        <f t="shared" si="5"/>
        <v>3</v>
      </c>
    </row>
    <row r="39" spans="1:6">
      <c r="A39" s="135"/>
      <c r="B39" s="135"/>
      <c r="C39" s="135"/>
      <c r="D39" s="135"/>
      <c r="E39" s="135"/>
      <c r="F39" s="135"/>
    </row>
    <row r="40" spans="1:6">
      <c r="A40" s="135"/>
      <c r="B40" s="135"/>
      <c r="C40" s="135"/>
      <c r="D40" s="135"/>
      <c r="E40" s="135"/>
      <c r="F40" s="135" t="s">
        <v>27</v>
      </c>
    </row>
    <row r="41" spans="1:6">
      <c r="A41" s="221"/>
      <c r="B41" s="456" t="s">
        <v>177</v>
      </c>
      <c r="C41" s="457"/>
      <c r="D41" s="457"/>
      <c r="E41" s="457"/>
      <c r="F41" s="457"/>
    </row>
    <row r="42" spans="1:6">
      <c r="A42" s="221"/>
      <c r="B42" s="373" t="s">
        <v>1134</v>
      </c>
      <c r="C42" s="458"/>
      <c r="D42" s="458"/>
      <c r="E42" s="458"/>
      <c r="F42" s="458"/>
    </row>
    <row r="43" spans="1:6">
      <c r="A43" s="221"/>
      <c r="B43" s="221"/>
      <c r="C43" s="221"/>
      <c r="D43" s="221"/>
      <c r="E43" s="221"/>
      <c r="F43" s="222"/>
    </row>
    <row r="44" spans="1:6" ht="30" customHeight="1">
      <c r="A44" s="221"/>
      <c r="B44" s="456" t="s">
        <v>1195</v>
      </c>
      <c r="C44" s="456"/>
      <c r="D44" s="456"/>
      <c r="E44" s="456"/>
      <c r="F44" s="456"/>
    </row>
    <row r="45" spans="1:6">
      <c r="A45" s="135"/>
      <c r="B45" s="135"/>
      <c r="C45" s="135"/>
      <c r="D45" s="135"/>
      <c r="E45" s="135"/>
      <c r="F45" s="135"/>
    </row>
    <row r="46" spans="1:6">
      <c r="A46" s="453" t="s">
        <v>0</v>
      </c>
      <c r="B46" s="459" t="s">
        <v>227</v>
      </c>
      <c r="C46" s="459" t="s">
        <v>5</v>
      </c>
      <c r="D46" s="459">
        <v>2018</v>
      </c>
      <c r="E46" s="459"/>
      <c r="F46" s="459"/>
    </row>
    <row r="47" spans="1:6">
      <c r="A47" s="453"/>
      <c r="B47" s="453"/>
      <c r="C47" s="453"/>
      <c r="D47" s="220" t="s">
        <v>23</v>
      </c>
      <c r="E47" s="223" t="s">
        <v>29</v>
      </c>
      <c r="F47" s="223" t="s">
        <v>30</v>
      </c>
    </row>
    <row r="48" spans="1:6">
      <c r="A48" s="453">
        <v>1</v>
      </c>
      <c r="B48" s="401" t="s">
        <v>259</v>
      </c>
      <c r="C48" s="136" t="s">
        <v>24</v>
      </c>
      <c r="D48" s="136">
        <f>E48+F48</f>
        <v>22</v>
      </c>
      <c r="E48" s="137">
        <v>11</v>
      </c>
      <c r="F48" s="137">
        <v>11</v>
      </c>
    </row>
    <row r="49" spans="1:6">
      <c r="A49" s="453"/>
      <c r="B49" s="454"/>
      <c r="C49" s="136" t="s">
        <v>28</v>
      </c>
      <c r="D49" s="136">
        <f t="shared" ref="D49:D50" si="6">E49+F49</f>
        <v>9</v>
      </c>
      <c r="E49" s="137">
        <v>0</v>
      </c>
      <c r="F49" s="137">
        <v>9</v>
      </c>
    </row>
    <row r="50" spans="1:6">
      <c r="A50" s="453"/>
      <c r="B50" s="454"/>
      <c r="C50" s="136" t="s">
        <v>3</v>
      </c>
      <c r="D50" s="136">
        <f t="shared" si="6"/>
        <v>37</v>
      </c>
      <c r="E50" s="137">
        <v>0</v>
      </c>
      <c r="F50" s="137">
        <v>37</v>
      </c>
    </row>
    <row r="51" spans="1:6">
      <c r="A51" s="453"/>
      <c r="B51" s="455"/>
      <c r="C51" s="136" t="s">
        <v>23</v>
      </c>
      <c r="D51" s="136">
        <f>D48+D49+D50</f>
        <v>68</v>
      </c>
      <c r="E51" s="136">
        <f t="shared" ref="E51:F51" si="7">E48+E49+E50</f>
        <v>11</v>
      </c>
      <c r="F51" s="136">
        <f t="shared" si="7"/>
        <v>57</v>
      </c>
    </row>
    <row r="52" spans="1:6">
      <c r="A52" s="138"/>
      <c r="B52" s="80"/>
      <c r="C52" s="80"/>
      <c r="D52" s="80"/>
      <c r="E52" s="80"/>
      <c r="F52" s="139"/>
    </row>
    <row r="53" spans="1:6">
      <c r="A53" s="138"/>
      <c r="B53" s="132"/>
      <c r="C53" s="132"/>
      <c r="D53" s="132"/>
      <c r="E53" s="132"/>
      <c r="F53" s="139" t="s">
        <v>27</v>
      </c>
    </row>
    <row r="54" spans="1:6">
      <c r="A54" s="221"/>
      <c r="B54" s="456" t="s">
        <v>177</v>
      </c>
      <c r="C54" s="457"/>
      <c r="D54" s="457"/>
      <c r="E54" s="457"/>
      <c r="F54" s="457"/>
    </row>
    <row r="55" spans="1:6">
      <c r="A55" s="221"/>
      <c r="B55" s="373" t="s">
        <v>1134</v>
      </c>
      <c r="C55" s="458"/>
      <c r="D55" s="458"/>
      <c r="E55" s="458"/>
      <c r="F55" s="458"/>
    </row>
    <row r="56" spans="1:6">
      <c r="A56" s="221"/>
      <c r="B56" s="221"/>
      <c r="C56" s="221"/>
      <c r="D56" s="221"/>
      <c r="E56" s="221"/>
      <c r="F56" s="222"/>
    </row>
    <row r="57" spans="1:6" ht="30" customHeight="1">
      <c r="A57" s="221"/>
      <c r="B57" s="460" t="s">
        <v>1196</v>
      </c>
      <c r="C57" s="460"/>
      <c r="D57" s="460"/>
      <c r="E57" s="460"/>
      <c r="F57" s="460"/>
    </row>
    <row r="58" spans="1:6">
      <c r="A58" s="135"/>
      <c r="B58" s="135"/>
      <c r="C58" s="135"/>
      <c r="D58" s="135"/>
      <c r="E58" s="135"/>
      <c r="F58" s="135"/>
    </row>
    <row r="59" spans="1:6">
      <c r="A59" s="453" t="s">
        <v>0</v>
      </c>
      <c r="B59" s="459" t="s">
        <v>227</v>
      </c>
      <c r="C59" s="459" t="s">
        <v>5</v>
      </c>
      <c r="D59" s="459">
        <v>2018</v>
      </c>
      <c r="E59" s="459"/>
      <c r="F59" s="459"/>
    </row>
    <row r="60" spans="1:6">
      <c r="A60" s="453"/>
      <c r="B60" s="453"/>
      <c r="C60" s="453"/>
      <c r="D60" s="220" t="s">
        <v>23</v>
      </c>
      <c r="E60" s="223" t="s">
        <v>29</v>
      </c>
      <c r="F60" s="223" t="s">
        <v>30</v>
      </c>
    </row>
    <row r="61" spans="1:6">
      <c r="A61" s="453">
        <v>1</v>
      </c>
      <c r="B61" s="461" t="s">
        <v>1197</v>
      </c>
      <c r="C61" s="136" t="s">
        <v>24</v>
      </c>
      <c r="D61" s="136">
        <f>E61+F61</f>
        <v>5</v>
      </c>
      <c r="E61" s="137">
        <v>0</v>
      </c>
      <c r="F61" s="137">
        <v>5</v>
      </c>
    </row>
    <row r="62" spans="1:6">
      <c r="A62" s="453"/>
      <c r="B62" s="462"/>
      <c r="C62" s="136" t="s">
        <v>28</v>
      </c>
      <c r="D62" s="136">
        <f t="shared" ref="D62:D63" si="8">E62+F62</f>
        <v>0</v>
      </c>
      <c r="E62" s="137">
        <v>0</v>
      </c>
      <c r="F62" s="137">
        <v>0</v>
      </c>
    </row>
    <row r="63" spans="1:6">
      <c r="A63" s="453"/>
      <c r="B63" s="462"/>
      <c r="C63" s="136" t="s">
        <v>3</v>
      </c>
      <c r="D63" s="136">
        <f t="shared" si="8"/>
        <v>0</v>
      </c>
      <c r="E63" s="137">
        <v>0</v>
      </c>
      <c r="F63" s="137">
        <v>0</v>
      </c>
    </row>
    <row r="64" spans="1:6">
      <c r="A64" s="453"/>
      <c r="B64" s="463"/>
      <c r="C64" s="136" t="s">
        <v>23</v>
      </c>
      <c r="D64" s="136">
        <f>D61+D62+D63</f>
        <v>5</v>
      </c>
      <c r="E64" s="136">
        <f t="shared" ref="E64:F64" si="9">E61+E62+E63</f>
        <v>0</v>
      </c>
      <c r="F64" s="136">
        <f t="shared" si="9"/>
        <v>5</v>
      </c>
    </row>
    <row r="65" spans="1:6">
      <c r="A65" s="138"/>
      <c r="B65" s="80"/>
      <c r="C65" s="80"/>
      <c r="D65" s="80"/>
      <c r="E65" s="80"/>
      <c r="F65" s="139"/>
    </row>
    <row r="66" spans="1:6">
      <c r="A66" s="138"/>
      <c r="B66" s="132"/>
      <c r="C66" s="132"/>
      <c r="D66" s="132"/>
      <c r="E66" s="132"/>
      <c r="F66" s="139" t="s">
        <v>27</v>
      </c>
    </row>
    <row r="67" spans="1:6">
      <c r="A67" s="221"/>
      <c r="B67" s="456" t="s">
        <v>177</v>
      </c>
      <c r="C67" s="457"/>
      <c r="D67" s="457"/>
      <c r="E67" s="457"/>
      <c r="F67" s="457"/>
    </row>
    <row r="68" spans="1:6">
      <c r="A68" s="221"/>
      <c r="B68" s="373" t="s">
        <v>1134</v>
      </c>
      <c r="C68" s="458"/>
      <c r="D68" s="458"/>
      <c r="E68" s="458"/>
      <c r="F68" s="458"/>
    </row>
    <row r="69" spans="1:6">
      <c r="A69" s="221"/>
      <c r="B69" s="221"/>
      <c r="C69" s="221"/>
      <c r="D69" s="221"/>
      <c r="E69" s="221"/>
      <c r="F69" s="222"/>
    </row>
    <row r="70" spans="1:6" ht="29.25" customHeight="1">
      <c r="A70" s="221"/>
      <c r="B70" s="456" t="s">
        <v>1198</v>
      </c>
      <c r="C70" s="456"/>
      <c r="D70" s="456"/>
      <c r="E70" s="456"/>
      <c r="F70" s="456"/>
    </row>
    <row r="71" spans="1:6">
      <c r="A71" s="135"/>
      <c r="B71" s="135"/>
      <c r="C71" s="135"/>
      <c r="D71" s="135"/>
      <c r="E71" s="135"/>
      <c r="F71" s="135"/>
    </row>
    <row r="72" spans="1:6">
      <c r="A72" s="453" t="s">
        <v>0</v>
      </c>
      <c r="B72" s="459" t="s">
        <v>227</v>
      </c>
      <c r="C72" s="459" t="s">
        <v>5</v>
      </c>
      <c r="D72" s="459">
        <v>2018</v>
      </c>
      <c r="E72" s="459"/>
      <c r="F72" s="459"/>
    </row>
    <row r="73" spans="1:6">
      <c r="A73" s="453"/>
      <c r="B73" s="453"/>
      <c r="C73" s="453"/>
      <c r="D73" s="220" t="s">
        <v>23</v>
      </c>
      <c r="E73" s="223" t="s">
        <v>29</v>
      </c>
      <c r="F73" s="223" t="s">
        <v>30</v>
      </c>
    </row>
    <row r="74" spans="1:6">
      <c r="A74" s="453">
        <v>1</v>
      </c>
      <c r="B74" s="401" t="s">
        <v>254</v>
      </c>
      <c r="C74" s="136" t="s">
        <v>24</v>
      </c>
      <c r="D74" s="136">
        <f>E74+F74</f>
        <v>8</v>
      </c>
      <c r="E74" s="220">
        <v>8</v>
      </c>
      <c r="F74" s="220">
        <v>0</v>
      </c>
    </row>
    <row r="75" spans="1:6">
      <c r="A75" s="453"/>
      <c r="B75" s="454"/>
      <c r="C75" s="136" t="s">
        <v>28</v>
      </c>
      <c r="D75" s="136">
        <f t="shared" ref="D75:D76" si="10">E75+F75</f>
        <v>0</v>
      </c>
      <c r="E75" s="220">
        <v>0</v>
      </c>
      <c r="F75" s="220">
        <v>0</v>
      </c>
    </row>
    <row r="76" spans="1:6">
      <c r="A76" s="453"/>
      <c r="B76" s="454"/>
      <c r="C76" s="136" t="s">
        <v>3</v>
      </c>
      <c r="D76" s="136">
        <f t="shared" si="10"/>
        <v>0</v>
      </c>
      <c r="E76" s="220">
        <v>0</v>
      </c>
      <c r="F76" s="220">
        <v>0</v>
      </c>
    </row>
    <row r="77" spans="1:6">
      <c r="A77" s="453"/>
      <c r="B77" s="455"/>
      <c r="C77" s="136" t="s">
        <v>23</v>
      </c>
      <c r="D77" s="136">
        <f>D74+D75+D76</f>
        <v>8</v>
      </c>
      <c r="E77" s="136">
        <f t="shared" ref="E77:F77" si="11">E74+E75+E76</f>
        <v>8</v>
      </c>
      <c r="F77" s="136">
        <f t="shared" si="11"/>
        <v>0</v>
      </c>
    </row>
    <row r="78" spans="1:6">
      <c r="A78" s="135"/>
      <c r="B78" s="135"/>
      <c r="C78" s="135"/>
      <c r="D78" s="135"/>
      <c r="E78" s="135"/>
      <c r="F78" s="135"/>
    </row>
    <row r="79" spans="1:6">
      <c r="A79" s="135"/>
      <c r="B79" s="135"/>
      <c r="C79" s="135"/>
      <c r="D79" s="135"/>
      <c r="E79" s="135"/>
      <c r="F79" s="135" t="s">
        <v>27</v>
      </c>
    </row>
    <row r="80" spans="1:6">
      <c r="A80" s="221"/>
      <c r="B80" s="456" t="s">
        <v>177</v>
      </c>
      <c r="C80" s="457"/>
      <c r="D80" s="457"/>
      <c r="E80" s="457"/>
      <c r="F80" s="457"/>
    </row>
    <row r="81" spans="1:6">
      <c r="A81" s="221"/>
      <c r="B81" s="373" t="s">
        <v>1134</v>
      </c>
      <c r="C81" s="458"/>
      <c r="D81" s="458"/>
      <c r="E81" s="458"/>
      <c r="F81" s="458"/>
    </row>
    <row r="82" spans="1:6">
      <c r="A82" s="221"/>
      <c r="B82" s="221"/>
      <c r="C82" s="221"/>
      <c r="D82" s="221"/>
      <c r="E82" s="221"/>
      <c r="F82" s="222"/>
    </row>
    <row r="83" spans="1:6" ht="30" customHeight="1">
      <c r="A83" s="221"/>
      <c r="B83" s="456" t="s">
        <v>1199</v>
      </c>
      <c r="C83" s="456"/>
      <c r="D83" s="456"/>
      <c r="E83" s="456"/>
      <c r="F83" s="456"/>
    </row>
    <row r="84" spans="1:6">
      <c r="A84" s="135"/>
      <c r="B84" s="135"/>
      <c r="C84" s="135"/>
      <c r="D84" s="135"/>
      <c r="E84" s="135"/>
      <c r="F84" s="135"/>
    </row>
    <row r="85" spans="1:6">
      <c r="A85" s="453" t="s">
        <v>0</v>
      </c>
      <c r="B85" s="459" t="s">
        <v>227</v>
      </c>
      <c r="C85" s="459" t="s">
        <v>5</v>
      </c>
      <c r="D85" s="459">
        <v>2018</v>
      </c>
      <c r="E85" s="459"/>
      <c r="F85" s="459"/>
    </row>
    <row r="86" spans="1:6">
      <c r="A86" s="453"/>
      <c r="B86" s="453"/>
      <c r="C86" s="453"/>
      <c r="D86" s="220" t="s">
        <v>23</v>
      </c>
      <c r="E86" s="223" t="s">
        <v>29</v>
      </c>
      <c r="F86" s="223" t="s">
        <v>30</v>
      </c>
    </row>
    <row r="87" spans="1:6">
      <c r="A87" s="453">
        <v>1</v>
      </c>
      <c r="B87" s="401" t="s">
        <v>267</v>
      </c>
      <c r="C87" s="136" t="s">
        <v>24</v>
      </c>
      <c r="D87" s="136">
        <f>E87+F87</f>
        <v>8</v>
      </c>
      <c r="E87" s="220">
        <v>5</v>
      </c>
      <c r="F87" s="220">
        <v>3</v>
      </c>
    </row>
    <row r="88" spans="1:6">
      <c r="A88" s="453"/>
      <c r="B88" s="454"/>
      <c r="C88" s="136" t="s">
        <v>28</v>
      </c>
      <c r="D88" s="136">
        <f t="shared" ref="D88:D89" si="12">E88+F88</f>
        <v>0</v>
      </c>
      <c r="E88" s="220">
        <v>0</v>
      </c>
      <c r="F88" s="220">
        <v>0</v>
      </c>
    </row>
    <row r="89" spans="1:6">
      <c r="A89" s="453"/>
      <c r="B89" s="454"/>
      <c r="C89" s="136" t="s">
        <v>3</v>
      </c>
      <c r="D89" s="136">
        <f t="shared" si="12"/>
        <v>3</v>
      </c>
      <c r="E89" s="220">
        <v>0</v>
      </c>
      <c r="F89" s="220">
        <v>3</v>
      </c>
    </row>
    <row r="90" spans="1:6">
      <c r="A90" s="453"/>
      <c r="B90" s="455"/>
      <c r="C90" s="136" t="s">
        <v>23</v>
      </c>
      <c r="D90" s="136">
        <f>D87+D88+D89</f>
        <v>11</v>
      </c>
      <c r="E90" s="136">
        <f t="shared" ref="E90:F90" si="13">E87+E88+E89</f>
        <v>5</v>
      </c>
      <c r="F90" s="136">
        <f t="shared" si="13"/>
        <v>6</v>
      </c>
    </row>
    <row r="91" spans="1:6">
      <c r="A91" s="135"/>
      <c r="B91" s="135"/>
      <c r="C91" s="135"/>
      <c r="D91" s="135"/>
      <c r="E91" s="135"/>
      <c r="F91" s="135"/>
    </row>
    <row r="92" spans="1:6">
      <c r="A92" s="135"/>
      <c r="B92" s="135"/>
      <c r="C92" s="135"/>
      <c r="D92" s="135"/>
      <c r="E92" s="135"/>
      <c r="F92" s="135" t="s">
        <v>27</v>
      </c>
    </row>
    <row r="93" spans="1:6">
      <c r="A93" s="221"/>
      <c r="B93" s="456" t="s">
        <v>177</v>
      </c>
      <c r="C93" s="457"/>
      <c r="D93" s="457"/>
      <c r="E93" s="457"/>
      <c r="F93" s="457"/>
    </row>
    <row r="94" spans="1:6">
      <c r="A94" s="221"/>
      <c r="B94" s="373" t="s">
        <v>1134</v>
      </c>
      <c r="C94" s="458"/>
      <c r="D94" s="458"/>
      <c r="E94" s="458"/>
      <c r="F94" s="458"/>
    </row>
    <row r="95" spans="1:6">
      <c r="A95" s="221"/>
      <c r="B95" s="221"/>
      <c r="C95" s="221"/>
      <c r="D95" s="221"/>
      <c r="E95" s="221"/>
      <c r="F95" s="222"/>
    </row>
    <row r="96" spans="1:6" ht="30.75" customHeight="1">
      <c r="A96" s="221"/>
      <c r="B96" s="456" t="s">
        <v>1200</v>
      </c>
      <c r="C96" s="456"/>
      <c r="D96" s="456"/>
      <c r="E96" s="456"/>
      <c r="F96" s="456"/>
    </row>
    <row r="97" spans="1:6">
      <c r="A97" s="135"/>
      <c r="B97" s="135"/>
      <c r="C97" s="135"/>
      <c r="D97" s="135"/>
      <c r="E97" s="135"/>
      <c r="F97" s="135"/>
    </row>
    <row r="98" spans="1:6">
      <c r="A98" s="453" t="s">
        <v>0</v>
      </c>
      <c r="B98" s="459" t="s">
        <v>227</v>
      </c>
      <c r="C98" s="459" t="s">
        <v>5</v>
      </c>
      <c r="D98" s="459">
        <v>2018</v>
      </c>
      <c r="E98" s="459"/>
      <c r="F98" s="459"/>
    </row>
    <row r="99" spans="1:6">
      <c r="A99" s="453"/>
      <c r="B99" s="453"/>
      <c r="C99" s="453"/>
      <c r="D99" s="220" t="s">
        <v>23</v>
      </c>
      <c r="E99" s="223" t="s">
        <v>29</v>
      </c>
      <c r="F99" s="223" t="s">
        <v>30</v>
      </c>
    </row>
    <row r="100" spans="1:6">
      <c r="A100" s="464">
        <v>1</v>
      </c>
      <c r="B100" s="401" t="s">
        <v>265</v>
      </c>
      <c r="C100" s="136" t="s">
        <v>24</v>
      </c>
      <c r="D100" s="136">
        <f>E100+F100</f>
        <v>6</v>
      </c>
      <c r="E100" s="220">
        <v>5</v>
      </c>
      <c r="F100" s="220">
        <v>1</v>
      </c>
    </row>
    <row r="101" spans="1:6">
      <c r="A101" s="465"/>
      <c r="B101" s="454"/>
      <c r="C101" s="136" t="s">
        <v>28</v>
      </c>
      <c r="D101" s="136">
        <f t="shared" ref="D101:D102" si="14">E101+F101</f>
        <v>0</v>
      </c>
      <c r="E101" s="220">
        <v>0</v>
      </c>
      <c r="F101" s="220">
        <v>0</v>
      </c>
    </row>
    <row r="102" spans="1:6">
      <c r="A102" s="465"/>
      <c r="B102" s="454"/>
      <c r="C102" s="136" t="s">
        <v>3</v>
      </c>
      <c r="D102" s="136">
        <f t="shared" si="14"/>
        <v>0</v>
      </c>
      <c r="E102" s="220">
        <v>0</v>
      </c>
      <c r="F102" s="220">
        <v>0</v>
      </c>
    </row>
    <row r="103" spans="1:6">
      <c r="A103" s="466"/>
      <c r="B103" s="455"/>
      <c r="C103" s="136" t="s">
        <v>23</v>
      </c>
      <c r="D103" s="136">
        <f>D100+D101+D102</f>
        <v>6</v>
      </c>
      <c r="E103" s="136">
        <f t="shared" ref="E103:F103" si="15">E100+E101+E102</f>
        <v>5</v>
      </c>
      <c r="F103" s="136">
        <f t="shared" si="15"/>
        <v>1</v>
      </c>
    </row>
    <row r="104" spans="1:6">
      <c r="A104" s="453">
        <v>2</v>
      </c>
      <c r="B104" s="401" t="s">
        <v>293</v>
      </c>
      <c r="C104" s="136" t="s">
        <v>24</v>
      </c>
      <c r="D104" s="136">
        <f>E104+F104</f>
        <v>0</v>
      </c>
      <c r="E104" s="220">
        <v>0</v>
      </c>
      <c r="F104" s="220">
        <v>0</v>
      </c>
    </row>
    <row r="105" spans="1:6">
      <c r="A105" s="453"/>
      <c r="B105" s="454"/>
      <c r="C105" s="136" t="s">
        <v>28</v>
      </c>
      <c r="D105" s="136">
        <f t="shared" ref="D105:D106" si="16">E105+F105</f>
        <v>0</v>
      </c>
      <c r="E105" s="220">
        <v>0</v>
      </c>
      <c r="F105" s="220">
        <v>0</v>
      </c>
    </row>
    <row r="106" spans="1:6">
      <c r="A106" s="453"/>
      <c r="B106" s="454"/>
      <c r="C106" s="136" t="s">
        <v>3</v>
      </c>
      <c r="D106" s="136">
        <f t="shared" si="16"/>
        <v>4</v>
      </c>
      <c r="E106" s="220">
        <v>0</v>
      </c>
      <c r="F106" s="220">
        <v>4</v>
      </c>
    </row>
    <row r="107" spans="1:6">
      <c r="A107" s="453"/>
      <c r="B107" s="455"/>
      <c r="C107" s="136" t="s">
        <v>23</v>
      </c>
      <c r="D107" s="136">
        <f>D104+D105+D106</f>
        <v>4</v>
      </c>
      <c r="E107" s="136">
        <f t="shared" ref="E107:F107" si="17">E104+E105+E106</f>
        <v>0</v>
      </c>
      <c r="F107" s="136">
        <f t="shared" si="17"/>
        <v>4</v>
      </c>
    </row>
    <row r="108" spans="1:6">
      <c r="A108" s="135"/>
      <c r="B108" s="135"/>
      <c r="C108" s="135"/>
      <c r="D108" s="135"/>
      <c r="E108" s="135"/>
      <c r="F108" s="135"/>
    </row>
    <row r="109" spans="1:6">
      <c r="A109" s="135"/>
      <c r="B109" s="135"/>
      <c r="C109" s="135"/>
      <c r="D109" s="135"/>
      <c r="E109" s="135"/>
      <c r="F109" s="135" t="s">
        <v>27</v>
      </c>
    </row>
    <row r="110" spans="1:6">
      <c r="A110" s="221"/>
      <c r="B110" s="456" t="s">
        <v>177</v>
      </c>
      <c r="C110" s="457"/>
      <c r="D110" s="457"/>
      <c r="E110" s="457"/>
      <c r="F110" s="457"/>
    </row>
    <row r="111" spans="1:6">
      <c r="A111" s="221"/>
      <c r="B111" s="373" t="s">
        <v>1134</v>
      </c>
      <c r="C111" s="458"/>
      <c r="D111" s="458"/>
      <c r="E111" s="458"/>
      <c r="F111" s="458"/>
    </row>
    <row r="112" spans="1:6">
      <c r="A112" s="221"/>
      <c r="B112" s="221"/>
      <c r="C112" s="221"/>
      <c r="D112" s="221"/>
      <c r="E112" s="221"/>
      <c r="F112" s="222"/>
    </row>
    <row r="113" spans="1:6" ht="30" customHeight="1">
      <c r="A113" s="221"/>
      <c r="B113" s="456" t="s">
        <v>1201</v>
      </c>
      <c r="C113" s="456"/>
      <c r="D113" s="456"/>
      <c r="E113" s="456"/>
      <c r="F113" s="456"/>
    </row>
    <row r="114" spans="1:6">
      <c r="A114" s="135"/>
      <c r="B114" s="135"/>
      <c r="C114" s="135"/>
      <c r="D114" s="135"/>
      <c r="E114" s="135"/>
      <c r="F114" s="135"/>
    </row>
    <row r="115" spans="1:6">
      <c r="A115" s="453" t="s">
        <v>0</v>
      </c>
      <c r="B115" s="459" t="s">
        <v>227</v>
      </c>
      <c r="C115" s="459" t="s">
        <v>5</v>
      </c>
      <c r="D115" s="459">
        <v>2018</v>
      </c>
      <c r="E115" s="459"/>
      <c r="F115" s="459"/>
    </row>
    <row r="116" spans="1:6">
      <c r="A116" s="453"/>
      <c r="B116" s="453"/>
      <c r="C116" s="453"/>
      <c r="D116" s="220" t="s">
        <v>23</v>
      </c>
      <c r="E116" s="223" t="s">
        <v>29</v>
      </c>
      <c r="F116" s="223" t="s">
        <v>30</v>
      </c>
    </row>
    <row r="117" spans="1:6">
      <c r="A117" s="453">
        <v>1</v>
      </c>
      <c r="B117" s="401" t="s">
        <v>1202</v>
      </c>
      <c r="C117" s="136" t="s">
        <v>24</v>
      </c>
      <c r="D117" s="136">
        <f>E117+F117</f>
        <v>1</v>
      </c>
      <c r="E117" s="220">
        <v>1</v>
      </c>
      <c r="F117" s="220">
        <v>0</v>
      </c>
    </row>
    <row r="118" spans="1:6">
      <c r="A118" s="453"/>
      <c r="B118" s="454"/>
      <c r="C118" s="136" t="s">
        <v>28</v>
      </c>
      <c r="D118" s="136">
        <f t="shared" ref="D118:D119" si="18">E118+F118</f>
        <v>0</v>
      </c>
      <c r="E118" s="220">
        <v>0</v>
      </c>
      <c r="F118" s="220">
        <v>0</v>
      </c>
    </row>
    <row r="119" spans="1:6">
      <c r="A119" s="453"/>
      <c r="B119" s="454"/>
      <c r="C119" s="136" t="s">
        <v>3</v>
      </c>
      <c r="D119" s="136">
        <f t="shared" si="18"/>
        <v>0</v>
      </c>
      <c r="E119" s="220">
        <v>0</v>
      </c>
      <c r="F119" s="220">
        <v>0</v>
      </c>
    </row>
    <row r="120" spans="1:6">
      <c r="A120" s="453"/>
      <c r="B120" s="455"/>
      <c r="C120" s="136" t="s">
        <v>23</v>
      </c>
      <c r="D120" s="136">
        <f>D117+D118+D119</f>
        <v>1</v>
      </c>
      <c r="E120" s="136">
        <f t="shared" ref="E120:F120" si="19">E117+E118+E119</f>
        <v>1</v>
      </c>
      <c r="F120" s="136">
        <f t="shared" si="19"/>
        <v>0</v>
      </c>
    </row>
    <row r="121" spans="1:6">
      <c r="A121" s="453">
        <v>2</v>
      </c>
      <c r="B121" s="401" t="s">
        <v>1203</v>
      </c>
      <c r="C121" s="136" t="s">
        <v>24</v>
      </c>
      <c r="D121" s="136">
        <f>E121+F121</f>
        <v>1</v>
      </c>
      <c r="E121" s="220">
        <v>1</v>
      </c>
      <c r="F121" s="220">
        <v>0</v>
      </c>
    </row>
    <row r="122" spans="1:6">
      <c r="A122" s="453"/>
      <c r="B122" s="454"/>
      <c r="C122" s="136" t="s">
        <v>28</v>
      </c>
      <c r="D122" s="136">
        <f t="shared" ref="D122:D123" si="20">E122+F122</f>
        <v>0</v>
      </c>
      <c r="E122" s="220">
        <v>0</v>
      </c>
      <c r="F122" s="220">
        <v>0</v>
      </c>
    </row>
    <row r="123" spans="1:6">
      <c r="A123" s="453"/>
      <c r="B123" s="454"/>
      <c r="C123" s="136" t="s">
        <v>3</v>
      </c>
      <c r="D123" s="136">
        <f t="shared" si="20"/>
        <v>0</v>
      </c>
      <c r="E123" s="220">
        <v>0</v>
      </c>
      <c r="F123" s="220">
        <v>0</v>
      </c>
    </row>
    <row r="124" spans="1:6">
      <c r="A124" s="453"/>
      <c r="B124" s="455"/>
      <c r="C124" s="136" t="s">
        <v>23</v>
      </c>
      <c r="D124" s="136">
        <f>D121+D122+D123</f>
        <v>1</v>
      </c>
      <c r="E124" s="136">
        <f t="shared" ref="E124:F124" si="21">E121+E122+E123</f>
        <v>1</v>
      </c>
      <c r="F124" s="136">
        <f t="shared" si="21"/>
        <v>0</v>
      </c>
    </row>
    <row r="127" spans="1:6" ht="15.75">
      <c r="B127" s="337" t="s">
        <v>1527</v>
      </c>
      <c r="C127" s="337"/>
      <c r="D127" s="337"/>
      <c r="E127" s="338" t="s">
        <v>1528</v>
      </c>
    </row>
  </sheetData>
  <mergeCells count="85">
    <mergeCell ref="A121:A124"/>
    <mergeCell ref="B121:B124"/>
    <mergeCell ref="A115:A116"/>
    <mergeCell ref="B115:B116"/>
    <mergeCell ref="C115:C116"/>
    <mergeCell ref="D115:F115"/>
    <mergeCell ref="A117:A120"/>
    <mergeCell ref="B117:B120"/>
    <mergeCell ref="A104:A107"/>
    <mergeCell ref="B104:B107"/>
    <mergeCell ref="B110:F110"/>
    <mergeCell ref="B111:F111"/>
    <mergeCell ref="B113:F113"/>
    <mergeCell ref="A98:A99"/>
    <mergeCell ref="B98:B99"/>
    <mergeCell ref="C98:C99"/>
    <mergeCell ref="D98:F98"/>
    <mergeCell ref="A100:A103"/>
    <mergeCell ref="B100:B103"/>
    <mergeCell ref="B83:F83"/>
    <mergeCell ref="A85:A86"/>
    <mergeCell ref="B85:B86"/>
    <mergeCell ref="C85:C86"/>
    <mergeCell ref="D85:F85"/>
    <mergeCell ref="A87:A90"/>
    <mergeCell ref="B87:B90"/>
    <mergeCell ref="B93:F93"/>
    <mergeCell ref="B94:F94"/>
    <mergeCell ref="B96:F96"/>
    <mergeCell ref="A74:A77"/>
    <mergeCell ref="B74:B77"/>
    <mergeCell ref="B80:F80"/>
    <mergeCell ref="B81:F81"/>
    <mergeCell ref="B67:F67"/>
    <mergeCell ref="B68:F68"/>
    <mergeCell ref="B70:F70"/>
    <mergeCell ref="A72:A73"/>
    <mergeCell ref="B72:B73"/>
    <mergeCell ref="C72:C73"/>
    <mergeCell ref="D72:F72"/>
    <mergeCell ref="A59:A60"/>
    <mergeCell ref="B59:B60"/>
    <mergeCell ref="C59:C60"/>
    <mergeCell ref="D59:F59"/>
    <mergeCell ref="A61:A64"/>
    <mergeCell ref="B61:B64"/>
    <mergeCell ref="A48:A51"/>
    <mergeCell ref="B48:B51"/>
    <mergeCell ref="B54:F54"/>
    <mergeCell ref="B55:F55"/>
    <mergeCell ref="B57:F57"/>
    <mergeCell ref="B41:F41"/>
    <mergeCell ref="B42:F42"/>
    <mergeCell ref="B44:F44"/>
    <mergeCell ref="A46:A47"/>
    <mergeCell ref="B46:B47"/>
    <mergeCell ref="C46:C47"/>
    <mergeCell ref="D46:F46"/>
    <mergeCell ref="A33:A34"/>
    <mergeCell ref="B33:B34"/>
    <mergeCell ref="C33:C34"/>
    <mergeCell ref="D33:F33"/>
    <mergeCell ref="A35:A38"/>
    <mergeCell ref="B35:B38"/>
    <mergeCell ref="A22:A25"/>
    <mergeCell ref="B22:B25"/>
    <mergeCell ref="B28:F28"/>
    <mergeCell ref="B29:F29"/>
    <mergeCell ref="B31:F31"/>
    <mergeCell ref="B15:F15"/>
    <mergeCell ref="B16:F16"/>
    <mergeCell ref="B18:F18"/>
    <mergeCell ref="A20:A21"/>
    <mergeCell ref="B20:B21"/>
    <mergeCell ref="C20:C21"/>
    <mergeCell ref="D20:F20"/>
    <mergeCell ref="A7:A8"/>
    <mergeCell ref="B9:B12"/>
    <mergeCell ref="A9:A12"/>
    <mergeCell ref="B5:F5"/>
    <mergeCell ref="B2:F2"/>
    <mergeCell ref="B3:F3"/>
    <mergeCell ref="B7:B8"/>
    <mergeCell ref="D7:F7"/>
    <mergeCell ref="C7:C8"/>
  </mergeCells>
  <pageMargins left="0.51181102362204722" right="0.51181102362204722" top="0.55118110236220474" bottom="0.55118110236220474"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theme="5" tint="0.59999389629810485"/>
  </sheetPr>
  <dimension ref="A1:L107"/>
  <sheetViews>
    <sheetView view="pageBreakPreview" topLeftCell="A83" zoomScaleNormal="100" zoomScaleSheetLayoutView="100" workbookViewId="0">
      <selection activeCell="I111" sqref="I111"/>
    </sheetView>
  </sheetViews>
  <sheetFormatPr defaultRowHeight="15"/>
  <cols>
    <col min="1" max="1" width="4.140625" customWidth="1"/>
    <col min="2" max="2" width="31.7109375" customWidth="1"/>
    <col min="3" max="3" width="17.85546875" customWidth="1"/>
    <col min="4" max="4" width="18.140625" bestFit="1" customWidth="1"/>
    <col min="5" max="5" width="17.5703125" customWidth="1"/>
  </cols>
  <sheetData>
    <row r="1" spans="1:12">
      <c r="A1" s="16"/>
      <c r="B1" s="16"/>
      <c r="C1" s="441"/>
      <c r="D1" s="440"/>
      <c r="E1" s="20" t="s">
        <v>32</v>
      </c>
      <c r="F1" s="19"/>
      <c r="H1" s="15"/>
      <c r="I1" s="15"/>
      <c r="J1" s="15"/>
    </row>
    <row r="2" spans="1:12">
      <c r="A2" s="373" t="s">
        <v>177</v>
      </c>
      <c r="B2" s="458"/>
      <c r="C2" s="458"/>
      <c r="D2" s="458"/>
      <c r="E2" s="458"/>
      <c r="F2" s="17"/>
      <c r="G2" s="17"/>
      <c r="H2" s="17"/>
      <c r="I2" s="17"/>
      <c r="J2" s="17"/>
    </row>
    <row r="3" spans="1:12">
      <c r="A3" s="373" t="s">
        <v>1134</v>
      </c>
      <c r="B3" s="458"/>
      <c r="C3" s="458"/>
      <c r="D3" s="458"/>
      <c r="E3" s="458"/>
      <c r="F3" s="19"/>
      <c r="G3" s="19"/>
      <c r="H3" s="19"/>
      <c r="I3" s="19"/>
      <c r="J3" s="19"/>
    </row>
    <row r="4" spans="1:12">
      <c r="A4" s="467" t="s">
        <v>1</v>
      </c>
      <c r="B4" s="458"/>
      <c r="C4" s="458"/>
      <c r="D4" s="458"/>
      <c r="E4" s="458"/>
      <c r="F4" s="19"/>
      <c r="G4" s="19"/>
      <c r="H4" s="19"/>
      <c r="I4" s="19"/>
      <c r="J4" s="19"/>
    </row>
    <row r="5" spans="1:12" ht="39.75" customHeight="1">
      <c r="A5" s="468" t="s">
        <v>250</v>
      </c>
      <c r="B5" s="469"/>
      <c r="C5" s="469"/>
      <c r="D5" s="469"/>
      <c r="E5" s="469"/>
      <c r="F5" s="18"/>
      <c r="G5" s="18"/>
      <c r="H5" s="18"/>
      <c r="I5" s="18"/>
      <c r="J5" s="18"/>
      <c r="K5" s="21"/>
      <c r="L5" s="21"/>
    </row>
    <row r="6" spans="1:12" ht="30" customHeight="1">
      <c r="A6" s="3" t="s">
        <v>0</v>
      </c>
      <c r="B6" s="212" t="s">
        <v>191</v>
      </c>
      <c r="C6" s="210" t="s">
        <v>33</v>
      </c>
      <c r="D6" s="210" t="s">
        <v>34</v>
      </c>
      <c r="E6" s="210" t="s">
        <v>35</v>
      </c>
      <c r="F6" s="21"/>
      <c r="G6" s="21"/>
      <c r="H6" s="21"/>
      <c r="I6" s="21"/>
      <c r="J6" s="21"/>
      <c r="K6" s="21"/>
      <c r="L6" s="21"/>
    </row>
    <row r="7" spans="1:12" ht="15" customHeight="1">
      <c r="A7" s="471">
        <v>1</v>
      </c>
      <c r="B7" s="433" t="s">
        <v>242</v>
      </c>
      <c r="C7" s="210" t="s">
        <v>1145</v>
      </c>
      <c r="D7" s="210"/>
      <c r="E7" s="210"/>
      <c r="F7" s="21"/>
      <c r="G7" s="21"/>
      <c r="H7" s="21"/>
      <c r="I7" s="21"/>
      <c r="J7" s="21"/>
      <c r="K7" s="21"/>
      <c r="L7" s="21"/>
    </row>
    <row r="8" spans="1:12" ht="15" customHeight="1">
      <c r="A8" s="472"/>
      <c r="B8" s="434"/>
      <c r="C8" s="210" t="s">
        <v>246</v>
      </c>
      <c r="D8" s="210" t="s">
        <v>248</v>
      </c>
      <c r="E8" s="3"/>
      <c r="F8" s="21"/>
      <c r="G8" s="21"/>
      <c r="H8" s="21"/>
      <c r="I8" s="21"/>
      <c r="J8" s="21"/>
      <c r="K8" s="21"/>
      <c r="L8" s="21"/>
    </row>
    <row r="9" spans="1:12">
      <c r="A9" s="472"/>
      <c r="B9" s="434"/>
      <c r="C9" s="210" t="s">
        <v>244</v>
      </c>
      <c r="D9" s="23"/>
      <c r="E9" s="3"/>
      <c r="F9" s="21"/>
      <c r="G9" s="21"/>
      <c r="H9" s="21"/>
      <c r="I9" s="21"/>
      <c r="J9" s="21"/>
      <c r="K9" s="21"/>
      <c r="L9" s="21"/>
    </row>
    <row r="10" spans="1:12" ht="15" customHeight="1">
      <c r="A10" s="472"/>
      <c r="B10" s="434"/>
      <c r="C10" s="210" t="s">
        <v>245</v>
      </c>
      <c r="D10" s="210" t="s">
        <v>247</v>
      </c>
      <c r="E10" s="3"/>
      <c r="F10" s="21"/>
      <c r="G10" s="21"/>
      <c r="H10" s="21"/>
      <c r="I10" s="21"/>
      <c r="J10" s="21"/>
      <c r="K10" s="21"/>
      <c r="L10" s="21"/>
    </row>
    <row r="11" spans="1:12" ht="15" customHeight="1">
      <c r="A11" s="473"/>
      <c r="B11" s="435"/>
      <c r="C11" s="210" t="s">
        <v>249</v>
      </c>
      <c r="D11" s="210" t="s">
        <v>247</v>
      </c>
      <c r="E11" s="3"/>
      <c r="F11" s="21"/>
      <c r="G11" s="21"/>
      <c r="H11" s="21"/>
      <c r="I11" s="21"/>
      <c r="J11" s="21"/>
      <c r="K11" s="21"/>
      <c r="L11" s="21"/>
    </row>
    <row r="12" spans="1:12" ht="15" customHeight="1">
      <c r="A12" s="47"/>
      <c r="B12" s="60"/>
      <c r="C12" s="61"/>
      <c r="D12" s="61"/>
      <c r="E12" s="21"/>
      <c r="F12" s="21"/>
      <c r="G12" s="21"/>
      <c r="H12" s="21"/>
      <c r="I12" s="21"/>
      <c r="J12" s="21"/>
      <c r="K12" s="21"/>
      <c r="L12" s="21"/>
    </row>
    <row r="13" spans="1:12" ht="15" customHeight="1">
      <c r="A13" s="47"/>
      <c r="B13" s="60"/>
      <c r="C13" s="61"/>
      <c r="D13" s="61"/>
      <c r="E13" s="21"/>
      <c r="F13" s="21"/>
      <c r="G13" s="21"/>
      <c r="H13" s="21"/>
      <c r="I13" s="21"/>
      <c r="J13" s="21"/>
      <c r="K13" s="21"/>
      <c r="L13" s="21"/>
    </row>
    <row r="14" spans="1:12" ht="15" customHeight="1">
      <c r="A14" s="373" t="s">
        <v>177</v>
      </c>
      <c r="B14" s="458"/>
      <c r="C14" s="458"/>
      <c r="D14" s="458"/>
      <c r="E14" s="458"/>
      <c r="F14" s="21"/>
      <c r="G14" s="21"/>
      <c r="H14" s="21"/>
      <c r="I14" s="21"/>
      <c r="J14" s="21"/>
      <c r="K14" s="21"/>
      <c r="L14" s="21"/>
    </row>
    <row r="15" spans="1:12" ht="15" customHeight="1">
      <c r="A15" s="373" t="s">
        <v>1134</v>
      </c>
      <c r="B15" s="458"/>
      <c r="C15" s="458"/>
      <c r="D15" s="458"/>
      <c r="E15" s="458"/>
    </row>
    <row r="16" spans="1:12">
      <c r="A16" s="467" t="s">
        <v>1</v>
      </c>
      <c r="B16" s="458"/>
      <c r="C16" s="458"/>
      <c r="D16" s="458"/>
      <c r="E16" s="458"/>
    </row>
    <row r="17" spans="1:5" ht="39.75" customHeight="1">
      <c r="A17" s="468" t="s">
        <v>251</v>
      </c>
      <c r="B17" s="469"/>
      <c r="C17" s="469"/>
      <c r="D17" s="469"/>
      <c r="E17" s="469"/>
    </row>
    <row r="18" spans="1:5" ht="30">
      <c r="A18" s="3" t="s">
        <v>0</v>
      </c>
      <c r="B18" s="212" t="s">
        <v>191</v>
      </c>
      <c r="C18" s="210" t="s">
        <v>33</v>
      </c>
      <c r="D18" s="210" t="s">
        <v>34</v>
      </c>
      <c r="E18" s="210" t="s">
        <v>35</v>
      </c>
    </row>
    <row r="19" spans="1:5" ht="15" customHeight="1">
      <c r="A19" s="471">
        <v>1</v>
      </c>
      <c r="B19" s="433" t="s">
        <v>252</v>
      </c>
      <c r="C19" s="210" t="s">
        <v>1145</v>
      </c>
      <c r="D19" s="210"/>
      <c r="E19" s="210"/>
    </row>
    <row r="20" spans="1:5" ht="15" customHeight="1">
      <c r="A20" s="472"/>
      <c r="B20" s="434"/>
      <c r="C20" s="210" t="s">
        <v>246</v>
      </c>
      <c r="D20" s="210" t="s">
        <v>248</v>
      </c>
      <c r="E20" s="3"/>
    </row>
    <row r="21" spans="1:5" ht="15" customHeight="1">
      <c r="A21" s="472"/>
      <c r="B21" s="434"/>
      <c r="C21" s="210" t="s">
        <v>244</v>
      </c>
      <c r="D21" s="23"/>
      <c r="E21" s="3"/>
    </row>
    <row r="22" spans="1:5" ht="15" customHeight="1">
      <c r="A22" s="473"/>
      <c r="B22" s="435"/>
      <c r="C22" s="210" t="s">
        <v>245</v>
      </c>
      <c r="D22" s="210" t="s">
        <v>247</v>
      </c>
      <c r="E22" s="3"/>
    </row>
    <row r="25" spans="1:5">
      <c r="A25" s="373" t="s">
        <v>177</v>
      </c>
      <c r="B25" s="458"/>
      <c r="C25" s="458"/>
      <c r="D25" s="458"/>
      <c r="E25" s="458"/>
    </row>
    <row r="26" spans="1:5" ht="15" customHeight="1">
      <c r="A26" s="373" t="s">
        <v>1134</v>
      </c>
      <c r="B26" s="458"/>
      <c r="C26" s="458"/>
      <c r="D26" s="458"/>
      <c r="E26" s="458"/>
    </row>
    <row r="27" spans="1:5">
      <c r="A27" s="467" t="s">
        <v>1</v>
      </c>
      <c r="B27" s="458"/>
      <c r="C27" s="458"/>
      <c r="D27" s="458"/>
      <c r="E27" s="458"/>
    </row>
    <row r="28" spans="1:5" ht="51.75" customHeight="1">
      <c r="A28" s="468" t="s">
        <v>253</v>
      </c>
      <c r="B28" s="469"/>
      <c r="C28" s="469"/>
      <c r="D28" s="469"/>
      <c r="E28" s="469"/>
    </row>
    <row r="29" spans="1:5" ht="30">
      <c r="A29" s="3" t="s">
        <v>0</v>
      </c>
      <c r="B29" s="22" t="s">
        <v>191</v>
      </c>
      <c r="C29" s="57" t="s">
        <v>33</v>
      </c>
      <c r="D29" s="57" t="s">
        <v>34</v>
      </c>
      <c r="E29" s="57" t="s">
        <v>35</v>
      </c>
    </row>
    <row r="30" spans="1:5" ht="15" customHeight="1">
      <c r="A30" s="471">
        <v>1</v>
      </c>
      <c r="B30" s="433" t="s">
        <v>254</v>
      </c>
      <c r="C30" s="210" t="s">
        <v>1145</v>
      </c>
      <c r="D30" s="210"/>
      <c r="E30" s="210"/>
    </row>
    <row r="31" spans="1:5" ht="15" customHeight="1">
      <c r="A31" s="472"/>
      <c r="B31" s="434"/>
      <c r="C31" s="210" t="s">
        <v>246</v>
      </c>
      <c r="D31" s="210" t="s">
        <v>248</v>
      </c>
      <c r="E31" s="3"/>
    </row>
    <row r="32" spans="1:5" ht="15" customHeight="1">
      <c r="A32" s="472"/>
      <c r="B32" s="434"/>
      <c r="C32" s="210" t="s">
        <v>244</v>
      </c>
      <c r="D32" s="23"/>
      <c r="E32" s="3"/>
    </row>
    <row r="33" spans="1:5" ht="15" customHeight="1">
      <c r="A33" s="473"/>
      <c r="B33" s="435"/>
      <c r="C33" s="210" t="s">
        <v>245</v>
      </c>
      <c r="D33" s="210" t="s">
        <v>247</v>
      </c>
      <c r="E33" s="3"/>
    </row>
    <row r="36" spans="1:5">
      <c r="A36" s="373" t="s">
        <v>177</v>
      </c>
      <c r="B36" s="458"/>
      <c r="C36" s="458"/>
      <c r="D36" s="458"/>
      <c r="E36" s="458"/>
    </row>
    <row r="37" spans="1:5" ht="15" customHeight="1">
      <c r="A37" s="373" t="s">
        <v>1134</v>
      </c>
      <c r="B37" s="458"/>
      <c r="C37" s="458"/>
      <c r="D37" s="458"/>
      <c r="E37" s="458"/>
    </row>
    <row r="38" spans="1:5">
      <c r="A38" s="467" t="s">
        <v>1</v>
      </c>
      <c r="B38" s="458"/>
      <c r="C38" s="458"/>
      <c r="D38" s="458"/>
      <c r="E38" s="458"/>
    </row>
    <row r="39" spans="1:5" ht="39.75" customHeight="1">
      <c r="A39" s="468" t="s">
        <v>255</v>
      </c>
      <c r="B39" s="469"/>
      <c r="C39" s="469"/>
      <c r="D39" s="469"/>
      <c r="E39" s="469"/>
    </row>
    <row r="40" spans="1:5" ht="30">
      <c r="A40" s="3" t="s">
        <v>0</v>
      </c>
      <c r="B40" s="22" t="s">
        <v>191</v>
      </c>
      <c r="C40" s="57" t="s">
        <v>33</v>
      </c>
      <c r="D40" s="57" t="s">
        <v>34</v>
      </c>
      <c r="E40" s="57" t="s">
        <v>35</v>
      </c>
    </row>
    <row r="41" spans="1:5" ht="15" customHeight="1">
      <c r="A41" s="471">
        <v>1</v>
      </c>
      <c r="B41" s="433" t="s">
        <v>256</v>
      </c>
      <c r="C41" s="210" t="s">
        <v>1145</v>
      </c>
      <c r="D41" s="210"/>
      <c r="E41" s="210"/>
    </row>
    <row r="42" spans="1:5" ht="15" customHeight="1">
      <c r="A42" s="472"/>
      <c r="B42" s="434"/>
      <c r="C42" s="210" t="s">
        <v>246</v>
      </c>
      <c r="D42" s="210" t="s">
        <v>248</v>
      </c>
      <c r="E42" s="3"/>
    </row>
    <row r="43" spans="1:5" ht="15" customHeight="1">
      <c r="A43" s="472"/>
      <c r="B43" s="434"/>
      <c r="C43" s="210" t="s">
        <v>244</v>
      </c>
      <c r="D43" s="23"/>
      <c r="E43" s="3"/>
    </row>
    <row r="44" spans="1:5" ht="15" customHeight="1">
      <c r="A44" s="473"/>
      <c r="B44" s="435"/>
      <c r="C44" s="210" t="s">
        <v>245</v>
      </c>
      <c r="D44" s="210" t="s">
        <v>244</v>
      </c>
      <c r="E44" s="3"/>
    </row>
    <row r="47" spans="1:5">
      <c r="A47" s="373" t="s">
        <v>177</v>
      </c>
      <c r="B47" s="458"/>
      <c r="C47" s="458"/>
      <c r="D47" s="458"/>
      <c r="E47" s="458"/>
    </row>
    <row r="48" spans="1:5" ht="15" customHeight="1">
      <c r="A48" s="373" t="s">
        <v>1134</v>
      </c>
      <c r="B48" s="458"/>
      <c r="C48" s="458"/>
      <c r="D48" s="458"/>
      <c r="E48" s="458"/>
    </row>
    <row r="49" spans="1:5">
      <c r="A49" s="467" t="s">
        <v>1</v>
      </c>
      <c r="B49" s="458"/>
      <c r="C49" s="458"/>
      <c r="D49" s="458"/>
      <c r="E49" s="458"/>
    </row>
    <row r="50" spans="1:5" ht="39.75" customHeight="1">
      <c r="A50" s="468" t="s">
        <v>257</v>
      </c>
      <c r="B50" s="469"/>
      <c r="C50" s="469"/>
      <c r="D50" s="469"/>
      <c r="E50" s="469"/>
    </row>
    <row r="51" spans="1:5" ht="30">
      <c r="A51" s="3" t="s">
        <v>0</v>
      </c>
      <c r="B51" s="212" t="s">
        <v>191</v>
      </c>
      <c r="C51" s="210" t="s">
        <v>33</v>
      </c>
      <c r="D51" s="210" t="s">
        <v>34</v>
      </c>
      <c r="E51" s="210" t="s">
        <v>35</v>
      </c>
    </row>
    <row r="52" spans="1:5" ht="15" customHeight="1">
      <c r="A52" s="470">
        <v>1</v>
      </c>
      <c r="B52" s="425" t="s">
        <v>258</v>
      </c>
      <c r="C52" s="6" t="s">
        <v>1145</v>
      </c>
      <c r="D52" s="3"/>
      <c r="E52" s="3"/>
    </row>
    <row r="53" spans="1:5" ht="15" customHeight="1">
      <c r="A53" s="470"/>
      <c r="B53" s="425"/>
      <c r="C53" s="210" t="s">
        <v>246</v>
      </c>
      <c r="D53" s="210" t="s">
        <v>248</v>
      </c>
      <c r="E53" s="3"/>
    </row>
    <row r="54" spans="1:5">
      <c r="A54" s="470"/>
      <c r="B54" s="425"/>
      <c r="C54" s="210"/>
      <c r="D54" s="210"/>
      <c r="E54" s="3"/>
    </row>
    <row r="55" spans="1:5">
      <c r="A55" s="470"/>
      <c r="B55" s="425"/>
      <c r="C55" s="210"/>
      <c r="D55" s="210"/>
      <c r="E55" s="3"/>
    </row>
    <row r="56" spans="1:5" ht="15" customHeight="1">
      <c r="A56" s="470">
        <v>2</v>
      </c>
      <c r="B56" s="425" t="s">
        <v>259</v>
      </c>
      <c r="C56" s="6"/>
      <c r="D56" s="210"/>
      <c r="E56" s="3"/>
    </row>
    <row r="57" spans="1:5" ht="15" customHeight="1">
      <c r="A57" s="470"/>
      <c r="B57" s="425"/>
      <c r="C57" s="210" t="s">
        <v>244</v>
      </c>
      <c r="D57" s="23"/>
      <c r="E57" s="3"/>
    </row>
    <row r="58" spans="1:5" ht="15" customHeight="1">
      <c r="A58" s="470"/>
      <c r="B58" s="425"/>
      <c r="C58" s="210" t="s">
        <v>245</v>
      </c>
      <c r="D58" s="210" t="s">
        <v>247</v>
      </c>
      <c r="E58" s="3"/>
    </row>
    <row r="59" spans="1:5" ht="15" customHeight="1">
      <c r="A59" s="470"/>
      <c r="B59" s="425"/>
      <c r="C59" s="210" t="s">
        <v>249</v>
      </c>
      <c r="D59" s="210" t="s">
        <v>247</v>
      </c>
      <c r="E59" s="3"/>
    </row>
    <row r="62" spans="1:5">
      <c r="A62" s="373" t="s">
        <v>177</v>
      </c>
      <c r="B62" s="458"/>
      <c r="C62" s="458"/>
      <c r="D62" s="458"/>
      <c r="E62" s="458"/>
    </row>
    <row r="63" spans="1:5" ht="15" customHeight="1">
      <c r="A63" s="373" t="s">
        <v>1134</v>
      </c>
      <c r="B63" s="458"/>
      <c r="C63" s="458"/>
      <c r="D63" s="458"/>
      <c r="E63" s="458"/>
    </row>
    <row r="64" spans="1:5">
      <c r="A64" s="467" t="s">
        <v>1</v>
      </c>
      <c r="B64" s="458"/>
      <c r="C64" s="458"/>
      <c r="D64" s="458"/>
      <c r="E64" s="458"/>
    </row>
    <row r="65" spans="1:5" ht="39.75" customHeight="1">
      <c r="A65" s="468" t="s">
        <v>260</v>
      </c>
      <c r="B65" s="469"/>
      <c r="C65" s="469"/>
      <c r="D65" s="469"/>
      <c r="E65" s="469"/>
    </row>
    <row r="66" spans="1:5" ht="30">
      <c r="A66" s="3" t="s">
        <v>0</v>
      </c>
      <c r="B66" s="22" t="s">
        <v>191</v>
      </c>
      <c r="C66" s="57" t="s">
        <v>33</v>
      </c>
      <c r="D66" s="57" t="s">
        <v>34</v>
      </c>
      <c r="E66" s="57" t="s">
        <v>35</v>
      </c>
    </row>
    <row r="67" spans="1:5">
      <c r="A67" s="470">
        <v>1</v>
      </c>
      <c r="B67" s="425" t="s">
        <v>243</v>
      </c>
      <c r="C67" s="6" t="s">
        <v>1145</v>
      </c>
      <c r="D67" s="210"/>
      <c r="E67" s="210"/>
    </row>
    <row r="68" spans="1:5" ht="15" customHeight="1">
      <c r="A68" s="470"/>
      <c r="B68" s="425"/>
      <c r="C68" s="210" t="s">
        <v>246</v>
      </c>
      <c r="D68" s="210" t="s">
        <v>248</v>
      </c>
      <c r="E68" s="3"/>
    </row>
    <row r="69" spans="1:5" ht="15" customHeight="1">
      <c r="A69" s="470"/>
      <c r="B69" s="425"/>
      <c r="C69" s="210" t="s">
        <v>244</v>
      </c>
      <c r="D69" s="210" t="s">
        <v>261</v>
      </c>
      <c r="E69" s="3"/>
    </row>
    <row r="70" spans="1:5" ht="15" customHeight="1">
      <c r="A70" s="470"/>
      <c r="B70" s="425"/>
      <c r="C70" s="210" t="s">
        <v>245</v>
      </c>
      <c r="D70" s="210" t="s">
        <v>247</v>
      </c>
      <c r="E70" s="3"/>
    </row>
    <row r="71" spans="1:5" ht="15" customHeight="1">
      <c r="A71" s="470"/>
      <c r="B71" s="425"/>
      <c r="C71" s="210" t="s">
        <v>249</v>
      </c>
      <c r="D71" s="210" t="s">
        <v>247</v>
      </c>
      <c r="E71" s="3"/>
    </row>
    <row r="74" spans="1:5">
      <c r="A74" s="373" t="s">
        <v>177</v>
      </c>
      <c r="B74" s="458"/>
      <c r="C74" s="458"/>
      <c r="D74" s="458"/>
      <c r="E74" s="458"/>
    </row>
    <row r="75" spans="1:5" ht="15" customHeight="1">
      <c r="A75" s="373" t="s">
        <v>1134</v>
      </c>
      <c r="B75" s="458"/>
      <c r="C75" s="458"/>
      <c r="D75" s="458"/>
      <c r="E75" s="458"/>
    </row>
    <row r="76" spans="1:5">
      <c r="A76" s="467" t="s">
        <v>1</v>
      </c>
      <c r="B76" s="458"/>
      <c r="C76" s="458"/>
      <c r="D76" s="458"/>
      <c r="E76" s="458"/>
    </row>
    <row r="77" spans="1:5" ht="39.75" customHeight="1">
      <c r="A77" s="468" t="s">
        <v>262</v>
      </c>
      <c r="B77" s="469"/>
      <c r="C77" s="469"/>
      <c r="D77" s="469"/>
      <c r="E77" s="469"/>
    </row>
    <row r="78" spans="1:5" ht="30">
      <c r="A78" s="3" t="s">
        <v>0</v>
      </c>
      <c r="B78" s="22" t="s">
        <v>191</v>
      </c>
      <c r="C78" s="57" t="s">
        <v>33</v>
      </c>
      <c r="D78" s="57" t="s">
        <v>34</v>
      </c>
      <c r="E78" s="57" t="s">
        <v>35</v>
      </c>
    </row>
    <row r="79" spans="1:5" ht="15" customHeight="1">
      <c r="A79" s="471">
        <v>1</v>
      </c>
      <c r="B79" s="425" t="s">
        <v>263</v>
      </c>
      <c r="C79" s="6" t="s">
        <v>1145</v>
      </c>
      <c r="D79" s="57"/>
      <c r="E79" s="3"/>
    </row>
    <row r="80" spans="1:5" ht="15" customHeight="1">
      <c r="A80" s="472"/>
      <c r="B80" s="425"/>
      <c r="C80" s="210" t="s">
        <v>246</v>
      </c>
      <c r="D80" s="210" t="s">
        <v>248</v>
      </c>
      <c r="E80" s="3"/>
    </row>
    <row r="81" spans="1:5">
      <c r="A81" s="472"/>
      <c r="B81" s="425"/>
      <c r="C81" s="57"/>
      <c r="D81" s="57"/>
      <c r="E81" s="3"/>
    </row>
    <row r="82" spans="1:5">
      <c r="A82" s="473"/>
      <c r="B82" s="425"/>
      <c r="C82" s="57"/>
      <c r="D82" s="57"/>
      <c r="E82" s="3"/>
    </row>
    <row r="85" spans="1:5">
      <c r="A85" s="373" t="s">
        <v>177</v>
      </c>
      <c r="B85" s="458"/>
      <c r="C85" s="458"/>
      <c r="D85" s="458"/>
      <c r="E85" s="458"/>
    </row>
    <row r="86" spans="1:5" ht="15" customHeight="1">
      <c r="A86" s="373" t="s">
        <v>1134</v>
      </c>
      <c r="B86" s="458"/>
      <c r="C86" s="458"/>
      <c r="D86" s="458"/>
      <c r="E86" s="458"/>
    </row>
    <row r="87" spans="1:5">
      <c r="A87" s="467" t="s">
        <v>1</v>
      </c>
      <c r="B87" s="458"/>
      <c r="C87" s="458"/>
      <c r="D87" s="458"/>
      <c r="E87" s="458"/>
    </row>
    <row r="88" spans="1:5" ht="39.75" customHeight="1">
      <c r="A88" s="468" t="s">
        <v>264</v>
      </c>
      <c r="B88" s="469"/>
      <c r="C88" s="469"/>
      <c r="D88" s="469"/>
      <c r="E88" s="469"/>
    </row>
    <row r="89" spans="1:5" ht="30">
      <c r="A89" s="3" t="s">
        <v>0</v>
      </c>
      <c r="B89" s="22" t="s">
        <v>191</v>
      </c>
      <c r="C89" s="59" t="s">
        <v>33</v>
      </c>
      <c r="D89" s="59" t="s">
        <v>34</v>
      </c>
      <c r="E89" s="59" t="s">
        <v>35</v>
      </c>
    </row>
    <row r="90" spans="1:5" ht="15" customHeight="1">
      <c r="A90" s="470">
        <v>1</v>
      </c>
      <c r="B90" s="425" t="s">
        <v>265</v>
      </c>
      <c r="C90" s="6" t="s">
        <v>1145</v>
      </c>
      <c r="D90" s="210"/>
      <c r="E90" s="3"/>
    </row>
    <row r="91" spans="1:5" ht="15" customHeight="1">
      <c r="A91" s="470"/>
      <c r="B91" s="425"/>
      <c r="C91" s="210" t="s">
        <v>246</v>
      </c>
      <c r="D91" s="210" t="s">
        <v>248</v>
      </c>
      <c r="E91" s="3"/>
    </row>
    <row r="92" spans="1:5" ht="15" customHeight="1">
      <c r="A92" s="470"/>
      <c r="B92" s="425"/>
      <c r="C92" s="210" t="s">
        <v>244</v>
      </c>
      <c r="D92" s="210"/>
      <c r="E92" s="3"/>
    </row>
    <row r="93" spans="1:5">
      <c r="A93" s="470">
        <v>2</v>
      </c>
      <c r="B93" s="425" t="s">
        <v>293</v>
      </c>
      <c r="C93" s="6" t="s">
        <v>1145</v>
      </c>
      <c r="D93" s="210"/>
      <c r="E93" s="3"/>
    </row>
    <row r="94" spans="1:5" ht="15" customHeight="1">
      <c r="A94" s="470"/>
      <c r="B94" s="425"/>
      <c r="C94" s="210" t="s">
        <v>246</v>
      </c>
      <c r="D94" s="210" t="s">
        <v>248</v>
      </c>
      <c r="E94" s="3"/>
    </row>
    <row r="95" spans="1:5">
      <c r="A95" s="470"/>
      <c r="B95" s="425"/>
      <c r="C95" s="210" t="s">
        <v>244</v>
      </c>
      <c r="D95" s="210"/>
      <c r="E95" s="3"/>
    </row>
    <row r="98" spans="1:5">
      <c r="A98" s="373" t="s">
        <v>177</v>
      </c>
      <c r="B98" s="458"/>
      <c r="C98" s="458"/>
      <c r="D98" s="458"/>
      <c r="E98" s="458"/>
    </row>
    <row r="99" spans="1:5" ht="15" customHeight="1">
      <c r="A99" s="373" t="s">
        <v>1134</v>
      </c>
      <c r="B99" s="458"/>
      <c r="C99" s="458"/>
      <c r="D99" s="458"/>
      <c r="E99" s="458"/>
    </row>
    <row r="100" spans="1:5">
      <c r="A100" s="467" t="s">
        <v>1</v>
      </c>
      <c r="B100" s="458"/>
      <c r="C100" s="458"/>
      <c r="D100" s="458"/>
      <c r="E100" s="458"/>
    </row>
    <row r="101" spans="1:5" ht="39.75" customHeight="1">
      <c r="A101" s="468" t="s">
        <v>266</v>
      </c>
      <c r="B101" s="469"/>
      <c r="C101" s="469"/>
      <c r="D101" s="469"/>
      <c r="E101" s="469"/>
    </row>
    <row r="102" spans="1:5" ht="30">
      <c r="A102" s="3" t="s">
        <v>0</v>
      </c>
      <c r="B102" s="22" t="s">
        <v>191</v>
      </c>
      <c r="C102" s="59" t="s">
        <v>33</v>
      </c>
      <c r="D102" s="59" t="s">
        <v>34</v>
      </c>
      <c r="E102" s="59" t="s">
        <v>35</v>
      </c>
    </row>
    <row r="103" spans="1:5" ht="15" customHeight="1">
      <c r="A103" s="470">
        <v>1</v>
      </c>
      <c r="B103" s="425" t="s">
        <v>267</v>
      </c>
      <c r="C103" s="6" t="s">
        <v>1145</v>
      </c>
      <c r="D103" s="210"/>
      <c r="E103" s="3"/>
    </row>
    <row r="104" spans="1:5" ht="15" customHeight="1">
      <c r="A104" s="470"/>
      <c r="B104" s="425"/>
      <c r="C104" s="210" t="s">
        <v>246</v>
      </c>
      <c r="D104" s="210" t="s">
        <v>248</v>
      </c>
      <c r="E104" s="3"/>
    </row>
    <row r="105" spans="1:5" ht="15" customHeight="1">
      <c r="A105" s="470"/>
      <c r="B105" s="425"/>
      <c r="C105" s="210" t="s">
        <v>244</v>
      </c>
      <c r="D105" s="210"/>
      <c r="E105" s="3"/>
    </row>
    <row r="107" spans="1:5" ht="15.75">
      <c r="B107" s="337" t="s">
        <v>1527</v>
      </c>
      <c r="C107" s="337"/>
      <c r="D107" s="337"/>
      <c r="E107" s="338" t="s">
        <v>1528</v>
      </c>
    </row>
  </sheetData>
  <mergeCells count="59">
    <mergeCell ref="A7:A11"/>
    <mergeCell ref="B7:B11"/>
    <mergeCell ref="A19:A22"/>
    <mergeCell ref="B19:B22"/>
    <mergeCell ref="A30:A33"/>
    <mergeCell ref="B30:B33"/>
    <mergeCell ref="A14:E14"/>
    <mergeCell ref="A74:E74"/>
    <mergeCell ref="A75:E75"/>
    <mergeCell ref="A76:E76"/>
    <mergeCell ref="A77:E77"/>
    <mergeCell ref="A79:A82"/>
    <mergeCell ref="B79:B82"/>
    <mergeCell ref="A62:E62"/>
    <mergeCell ref="A63:E63"/>
    <mergeCell ref="A64:E64"/>
    <mergeCell ref="A65:E65"/>
    <mergeCell ref="A67:A71"/>
    <mergeCell ref="B67:B71"/>
    <mergeCell ref="B56:B59"/>
    <mergeCell ref="A47:E47"/>
    <mergeCell ref="A48:E48"/>
    <mergeCell ref="A49:E49"/>
    <mergeCell ref="A50:E50"/>
    <mergeCell ref="A52:A55"/>
    <mergeCell ref="B52:B55"/>
    <mergeCell ref="A5:E5"/>
    <mergeCell ref="C1:D1"/>
    <mergeCell ref="A2:E2"/>
    <mergeCell ref="A3:E3"/>
    <mergeCell ref="A4:E4"/>
    <mergeCell ref="A85:E85"/>
    <mergeCell ref="A86:E86"/>
    <mergeCell ref="A15:E15"/>
    <mergeCell ref="A17:E17"/>
    <mergeCell ref="A25:E25"/>
    <mergeCell ref="A16:E16"/>
    <mergeCell ref="A26:E26"/>
    <mergeCell ref="A27:E27"/>
    <mergeCell ref="A28:E28"/>
    <mergeCell ref="A36:E36"/>
    <mergeCell ref="A37:E37"/>
    <mergeCell ref="A38:E38"/>
    <mergeCell ref="A39:E39"/>
    <mergeCell ref="A41:A44"/>
    <mergeCell ref="B41:B44"/>
    <mergeCell ref="A56:A59"/>
    <mergeCell ref="A87:E87"/>
    <mergeCell ref="A88:E88"/>
    <mergeCell ref="A90:A92"/>
    <mergeCell ref="B90:B92"/>
    <mergeCell ref="A98:E98"/>
    <mergeCell ref="A93:A95"/>
    <mergeCell ref="B93:B95"/>
    <mergeCell ref="A99:E99"/>
    <mergeCell ref="A100:E100"/>
    <mergeCell ref="A101:E101"/>
    <mergeCell ref="A103:A105"/>
    <mergeCell ref="B103:B105"/>
  </mergeCells>
  <pageMargins left="0.51181102362204722" right="0.51181102362204722" top="0.74803149606299213" bottom="0.74803149606299213" header="0.31496062992125984" footer="0.31496062992125984"/>
  <pageSetup paperSize="9" orientation="portrait" r:id="rId1"/>
  <rowBreaks count="3" manualBreakCount="3">
    <brk id="35" max="4" man="1"/>
    <brk id="61" max="4" man="1"/>
    <brk id="97" max="4" man="1"/>
  </rowBreaks>
  <drawing r:id="rId2"/>
</worksheet>
</file>

<file path=xl/worksheets/sheet8.xml><?xml version="1.0" encoding="utf-8"?>
<worksheet xmlns="http://schemas.openxmlformats.org/spreadsheetml/2006/main" xmlns:r="http://schemas.openxmlformats.org/officeDocument/2006/relationships">
  <sheetPr>
    <tabColor theme="5" tint="0.59999389629810485"/>
  </sheetPr>
  <dimension ref="A1:F556"/>
  <sheetViews>
    <sheetView topLeftCell="A545" zoomScale="90" zoomScaleNormal="90" workbookViewId="0">
      <selection activeCell="D559" sqref="D559"/>
    </sheetView>
  </sheetViews>
  <sheetFormatPr defaultRowHeight="15"/>
  <cols>
    <col min="1" max="1" width="3.5703125" style="140" customWidth="1"/>
    <col min="2" max="2" width="30.140625" style="1" customWidth="1"/>
    <col min="3" max="3" width="25.140625" style="140" customWidth="1"/>
    <col min="4" max="4" width="16.140625" style="140" customWidth="1"/>
    <col min="5" max="5" width="21" style="140" customWidth="1"/>
    <col min="6" max="6" width="16.42578125" style="140" customWidth="1"/>
    <col min="7" max="16384" width="9.140625" style="1"/>
  </cols>
  <sheetData>
    <row r="1" spans="1:6">
      <c r="A1" s="135"/>
      <c r="B1" s="117"/>
      <c r="C1" s="135"/>
      <c r="D1" s="477" t="s">
        <v>43</v>
      </c>
      <c r="E1" s="478"/>
      <c r="F1" s="478"/>
    </row>
    <row r="2" spans="1:6" ht="15" customHeight="1">
      <c r="A2" s="373" t="s">
        <v>155</v>
      </c>
      <c r="B2" s="479"/>
      <c r="C2" s="479"/>
      <c r="D2" s="479"/>
      <c r="E2" s="479"/>
      <c r="F2" s="479"/>
    </row>
    <row r="3" spans="1:6">
      <c r="A3" s="373" t="s">
        <v>1134</v>
      </c>
      <c r="B3" s="479"/>
      <c r="C3" s="479"/>
      <c r="D3" s="479"/>
      <c r="E3" s="479"/>
      <c r="F3" s="479"/>
    </row>
    <row r="4" spans="1:6">
      <c r="A4" s="467" t="s">
        <v>1</v>
      </c>
      <c r="B4" s="480"/>
      <c r="C4" s="480"/>
      <c r="D4" s="480"/>
      <c r="E4" s="480"/>
      <c r="F4" s="480"/>
    </row>
    <row r="5" spans="1:6">
      <c r="A5" s="145"/>
      <c r="B5" s="41"/>
      <c r="C5" s="141"/>
      <c r="D5" s="141"/>
      <c r="E5" s="141"/>
      <c r="F5" s="141"/>
    </row>
    <row r="6" spans="1:6" ht="60.6" customHeight="1">
      <c r="A6" s="468" t="s">
        <v>747</v>
      </c>
      <c r="B6" s="481"/>
      <c r="C6" s="481"/>
      <c r="D6" s="481"/>
      <c r="E6" s="481"/>
      <c r="F6" s="481"/>
    </row>
    <row r="7" spans="1:6" ht="22.5" customHeight="1">
      <c r="A7" s="475" t="s">
        <v>38</v>
      </c>
      <c r="B7" s="476"/>
      <c r="C7" s="476"/>
      <c r="D7" s="476"/>
      <c r="E7" s="476"/>
      <c r="F7" s="476"/>
    </row>
    <row r="8" spans="1:6" ht="15.75" customHeight="1">
      <c r="A8" s="474" t="s">
        <v>0</v>
      </c>
      <c r="B8" s="425" t="s">
        <v>39</v>
      </c>
      <c r="C8" s="425" t="s">
        <v>36</v>
      </c>
      <c r="D8" s="425"/>
      <c r="E8" s="425" t="s">
        <v>34</v>
      </c>
      <c r="F8" s="425" t="s">
        <v>180</v>
      </c>
    </row>
    <row r="9" spans="1:6" ht="73.5" customHeight="1">
      <c r="A9" s="474"/>
      <c r="B9" s="439"/>
      <c r="C9" s="119" t="s">
        <v>37</v>
      </c>
      <c r="D9" s="119" t="s">
        <v>40</v>
      </c>
      <c r="E9" s="425"/>
      <c r="F9" s="425"/>
    </row>
    <row r="10" spans="1:6">
      <c r="A10" s="212">
        <v>1</v>
      </c>
      <c r="B10" s="143" t="s">
        <v>360</v>
      </c>
      <c r="C10" s="212" t="s">
        <v>748</v>
      </c>
      <c r="D10" s="212" t="s">
        <v>749</v>
      </c>
      <c r="E10" s="212" t="s">
        <v>1153</v>
      </c>
      <c r="F10" s="212" t="s">
        <v>750</v>
      </c>
    </row>
    <row r="11" spans="1:6">
      <c r="A11" s="212">
        <v>2</v>
      </c>
      <c r="B11" s="143" t="s">
        <v>555</v>
      </c>
      <c r="C11" s="212" t="s">
        <v>751</v>
      </c>
      <c r="D11" s="212" t="s">
        <v>749</v>
      </c>
      <c r="E11" s="212" t="s">
        <v>1153</v>
      </c>
      <c r="F11" s="212" t="s">
        <v>750</v>
      </c>
    </row>
    <row r="12" spans="1:6">
      <c r="A12" s="212">
        <v>3</v>
      </c>
      <c r="B12" s="143" t="s">
        <v>752</v>
      </c>
      <c r="C12" s="212" t="s">
        <v>751</v>
      </c>
      <c r="D12" s="212" t="s">
        <v>749</v>
      </c>
      <c r="E12" s="212" t="s">
        <v>1153</v>
      </c>
      <c r="F12" s="212" t="s">
        <v>750</v>
      </c>
    </row>
    <row r="13" spans="1:6">
      <c r="A13" s="212">
        <v>4</v>
      </c>
      <c r="B13" s="143" t="s">
        <v>221</v>
      </c>
      <c r="C13" s="212" t="s">
        <v>753</v>
      </c>
      <c r="D13" s="212" t="s">
        <v>749</v>
      </c>
      <c r="E13" s="212" t="s">
        <v>1153</v>
      </c>
      <c r="F13" s="212" t="s">
        <v>750</v>
      </c>
    </row>
    <row r="14" spans="1:6">
      <c r="A14" s="212">
        <v>5</v>
      </c>
      <c r="B14" s="143" t="s">
        <v>372</v>
      </c>
      <c r="C14" s="212" t="s">
        <v>754</v>
      </c>
      <c r="D14" s="212" t="s">
        <v>749</v>
      </c>
      <c r="E14" s="212" t="s">
        <v>1153</v>
      </c>
      <c r="F14" s="212" t="s">
        <v>750</v>
      </c>
    </row>
    <row r="15" spans="1:6">
      <c r="A15" s="212">
        <v>6</v>
      </c>
      <c r="B15" s="143" t="s">
        <v>383</v>
      </c>
      <c r="C15" s="212" t="s">
        <v>755</v>
      </c>
      <c r="D15" s="212" t="s">
        <v>749</v>
      </c>
      <c r="E15" s="212" t="s">
        <v>1153</v>
      </c>
      <c r="F15" s="212" t="s">
        <v>750</v>
      </c>
    </row>
    <row r="16" spans="1:6">
      <c r="A16" s="212">
        <v>7</v>
      </c>
      <c r="B16" s="143" t="s">
        <v>428</v>
      </c>
      <c r="C16" s="144" t="s">
        <v>756</v>
      </c>
      <c r="D16" s="212" t="s">
        <v>749</v>
      </c>
      <c r="E16" s="212" t="s">
        <v>1153</v>
      </c>
      <c r="F16" s="212" t="s">
        <v>750</v>
      </c>
    </row>
    <row r="17" spans="1:6">
      <c r="A17" s="212">
        <v>8</v>
      </c>
      <c r="B17" s="143" t="s">
        <v>471</v>
      </c>
      <c r="C17" s="212" t="s">
        <v>794</v>
      </c>
      <c r="D17" s="212" t="s">
        <v>749</v>
      </c>
      <c r="E17" s="212" t="s">
        <v>1153</v>
      </c>
      <c r="F17" s="212" t="s">
        <v>750</v>
      </c>
    </row>
    <row r="18" spans="1:6">
      <c r="A18" s="212">
        <v>9</v>
      </c>
      <c r="B18" s="143" t="s">
        <v>757</v>
      </c>
      <c r="C18" s="212" t="s">
        <v>758</v>
      </c>
      <c r="D18" s="212" t="s">
        <v>766</v>
      </c>
      <c r="E18" s="212" t="s">
        <v>1153</v>
      </c>
      <c r="F18" s="212" t="s">
        <v>750</v>
      </c>
    </row>
    <row r="19" spans="1:6">
      <c r="A19" s="212">
        <v>10</v>
      </c>
      <c r="B19" s="143" t="s">
        <v>759</v>
      </c>
      <c r="C19" s="213" t="s">
        <v>758</v>
      </c>
      <c r="D19" s="212" t="s">
        <v>766</v>
      </c>
      <c r="E19" s="212" t="s">
        <v>1153</v>
      </c>
      <c r="F19" s="212" t="s">
        <v>750</v>
      </c>
    </row>
    <row r="20" spans="1:6">
      <c r="A20" s="212">
        <v>11</v>
      </c>
      <c r="B20" s="143" t="s">
        <v>760</v>
      </c>
      <c r="C20" s="212" t="s">
        <v>794</v>
      </c>
      <c r="D20" s="212" t="s">
        <v>749</v>
      </c>
      <c r="E20" s="212" t="s">
        <v>1153</v>
      </c>
      <c r="F20" s="212" t="s">
        <v>750</v>
      </c>
    </row>
    <row r="21" spans="1:6">
      <c r="A21" s="212">
        <v>12</v>
      </c>
      <c r="B21" s="143" t="s">
        <v>351</v>
      </c>
      <c r="C21" s="213" t="s">
        <v>761</v>
      </c>
      <c r="D21" s="212" t="s">
        <v>749</v>
      </c>
      <c r="E21" s="212" t="s">
        <v>1153</v>
      </c>
      <c r="F21" s="212" t="s">
        <v>750</v>
      </c>
    </row>
    <row r="22" spans="1:6">
      <c r="A22" s="212">
        <v>13</v>
      </c>
      <c r="B22" s="143" t="s">
        <v>341</v>
      </c>
      <c r="C22" s="212" t="s">
        <v>762</v>
      </c>
      <c r="D22" s="212" t="s">
        <v>749</v>
      </c>
      <c r="E22" s="212" t="s">
        <v>1153</v>
      </c>
      <c r="F22" s="212" t="s">
        <v>750</v>
      </c>
    </row>
    <row r="23" spans="1:6">
      <c r="A23" s="212">
        <v>14</v>
      </c>
      <c r="B23" s="143" t="s">
        <v>367</v>
      </c>
      <c r="C23" s="211" t="s">
        <v>822</v>
      </c>
      <c r="D23" s="212" t="s">
        <v>763</v>
      </c>
      <c r="E23" s="212" t="s">
        <v>1153</v>
      </c>
      <c r="F23" s="212" t="s">
        <v>750</v>
      </c>
    </row>
    <row r="24" spans="1:6">
      <c r="A24" s="212">
        <v>15</v>
      </c>
      <c r="B24" s="143" t="s">
        <v>764</v>
      </c>
      <c r="C24" s="212" t="s">
        <v>765</v>
      </c>
      <c r="D24" s="212" t="s">
        <v>766</v>
      </c>
      <c r="E24" s="212" t="s">
        <v>1153</v>
      </c>
      <c r="F24" s="212" t="s">
        <v>750</v>
      </c>
    </row>
    <row r="25" spans="1:6">
      <c r="A25" s="212">
        <v>16</v>
      </c>
      <c r="B25" s="143" t="s">
        <v>407</v>
      </c>
      <c r="C25" s="211" t="s">
        <v>798</v>
      </c>
      <c r="D25" s="212" t="s">
        <v>749</v>
      </c>
      <c r="E25" s="212" t="s">
        <v>1153</v>
      </c>
      <c r="F25" s="212" t="s">
        <v>750</v>
      </c>
    </row>
    <row r="26" spans="1:6">
      <c r="A26" s="212">
        <v>17</v>
      </c>
      <c r="B26" s="143" t="s">
        <v>767</v>
      </c>
      <c r="C26" s="211" t="s">
        <v>798</v>
      </c>
      <c r="D26" s="212" t="s">
        <v>749</v>
      </c>
      <c r="E26" s="212" t="s">
        <v>1153</v>
      </c>
      <c r="F26" s="212" t="s">
        <v>750</v>
      </c>
    </row>
    <row r="27" spans="1:6">
      <c r="A27" s="212">
        <v>18</v>
      </c>
      <c r="B27" s="143" t="s">
        <v>768</v>
      </c>
      <c r="C27" s="212" t="s">
        <v>769</v>
      </c>
      <c r="D27" s="212" t="s">
        <v>749</v>
      </c>
      <c r="E27" s="212" t="s">
        <v>1153</v>
      </c>
      <c r="F27" s="212" t="s">
        <v>750</v>
      </c>
    </row>
    <row r="28" spans="1:6">
      <c r="A28" s="212">
        <v>19</v>
      </c>
      <c r="B28" s="143" t="s">
        <v>770</v>
      </c>
      <c r="C28" s="212" t="s">
        <v>769</v>
      </c>
      <c r="D28" s="212" t="s">
        <v>749</v>
      </c>
      <c r="E28" s="212" t="s">
        <v>1153</v>
      </c>
      <c r="F28" s="212" t="s">
        <v>750</v>
      </c>
    </row>
    <row r="29" spans="1:6" ht="30">
      <c r="A29" s="212">
        <v>20</v>
      </c>
      <c r="B29" s="143" t="s">
        <v>771</v>
      </c>
      <c r="C29" s="212" t="s">
        <v>762</v>
      </c>
      <c r="D29" s="212" t="s">
        <v>749</v>
      </c>
      <c r="E29" s="212" t="s">
        <v>1153</v>
      </c>
      <c r="F29" s="212" t="s">
        <v>750</v>
      </c>
    </row>
    <row r="30" spans="1:6">
      <c r="A30" s="212">
        <v>21</v>
      </c>
      <c r="B30" s="143" t="s">
        <v>440</v>
      </c>
      <c r="C30" s="212" t="s">
        <v>773</v>
      </c>
      <c r="D30" s="212" t="s">
        <v>749</v>
      </c>
      <c r="E30" s="212" t="s">
        <v>1153</v>
      </c>
      <c r="F30" s="212" t="s">
        <v>750</v>
      </c>
    </row>
    <row r="31" spans="1:6" ht="30">
      <c r="A31" s="212">
        <v>22</v>
      </c>
      <c r="B31" s="143" t="s">
        <v>433</v>
      </c>
      <c r="C31" s="213" t="s">
        <v>774</v>
      </c>
      <c r="D31" s="212" t="s">
        <v>749</v>
      </c>
      <c r="E31" s="212" t="s">
        <v>1153</v>
      </c>
      <c r="F31" s="212" t="s">
        <v>750</v>
      </c>
    </row>
    <row r="32" spans="1:6">
      <c r="A32" s="212">
        <v>23</v>
      </c>
      <c r="B32" s="143" t="s">
        <v>364</v>
      </c>
      <c r="C32" s="212" t="s">
        <v>775</v>
      </c>
      <c r="D32" s="212" t="s">
        <v>749</v>
      </c>
      <c r="E32" s="212" t="s">
        <v>1153</v>
      </c>
      <c r="F32" s="212" t="s">
        <v>750</v>
      </c>
    </row>
    <row r="33" spans="1:6">
      <c r="A33" s="212">
        <v>24</v>
      </c>
      <c r="B33" s="143" t="s">
        <v>476</v>
      </c>
      <c r="C33" s="212" t="s">
        <v>776</v>
      </c>
      <c r="D33" s="212" t="s">
        <v>772</v>
      </c>
      <c r="E33" s="212" t="s">
        <v>1153</v>
      </c>
      <c r="F33" s="212" t="s">
        <v>750</v>
      </c>
    </row>
    <row r="34" spans="1:6">
      <c r="A34" s="212">
        <v>25</v>
      </c>
      <c r="B34" s="143" t="s">
        <v>777</v>
      </c>
      <c r="C34" s="212" t="s">
        <v>778</v>
      </c>
      <c r="D34" s="212" t="s">
        <v>749</v>
      </c>
      <c r="E34" s="212" t="s">
        <v>1153</v>
      </c>
      <c r="F34" s="212" t="s">
        <v>750</v>
      </c>
    </row>
    <row r="35" spans="1:6" ht="30">
      <c r="A35" s="212">
        <v>26</v>
      </c>
      <c r="B35" s="143" t="s">
        <v>779</v>
      </c>
      <c r="C35" s="213" t="s">
        <v>780</v>
      </c>
      <c r="D35" s="212" t="s">
        <v>749</v>
      </c>
      <c r="E35" s="212" t="s">
        <v>1153</v>
      </c>
      <c r="F35" s="212" t="s">
        <v>750</v>
      </c>
    </row>
    <row r="36" spans="1:6" ht="30">
      <c r="A36" s="212">
        <v>27</v>
      </c>
      <c r="B36" s="143" t="s">
        <v>781</v>
      </c>
      <c r="C36" s="212" t="s">
        <v>769</v>
      </c>
      <c r="D36" s="212" t="s">
        <v>749</v>
      </c>
      <c r="E36" s="212" t="s">
        <v>1153</v>
      </c>
      <c r="F36" s="212" t="s">
        <v>750</v>
      </c>
    </row>
    <row r="37" spans="1:6" ht="30" customHeight="1">
      <c r="A37" s="212">
        <v>28</v>
      </c>
      <c r="B37" s="143" t="s">
        <v>355</v>
      </c>
      <c r="C37" s="212" t="s">
        <v>778</v>
      </c>
      <c r="D37" s="212" t="s">
        <v>749</v>
      </c>
      <c r="E37" s="212" t="s">
        <v>1153</v>
      </c>
      <c r="F37" s="212" t="s">
        <v>750</v>
      </c>
    </row>
    <row r="38" spans="1:6">
      <c r="A38" s="212">
        <v>29</v>
      </c>
      <c r="B38" s="143" t="s">
        <v>782</v>
      </c>
      <c r="C38" s="212" t="s">
        <v>783</v>
      </c>
      <c r="D38" s="212" t="s">
        <v>749</v>
      </c>
      <c r="E38" s="212" t="s">
        <v>1153</v>
      </c>
      <c r="F38" s="212" t="s">
        <v>750</v>
      </c>
    </row>
    <row r="39" spans="1:6">
      <c r="A39" s="212">
        <v>30</v>
      </c>
      <c r="B39" s="143" t="s">
        <v>784</v>
      </c>
      <c r="C39" s="212" t="s">
        <v>785</v>
      </c>
      <c r="D39" s="212" t="s">
        <v>749</v>
      </c>
      <c r="E39" s="212" t="s">
        <v>1153</v>
      </c>
      <c r="F39" s="212" t="s">
        <v>750</v>
      </c>
    </row>
    <row r="40" spans="1:6">
      <c r="A40" s="212">
        <v>31</v>
      </c>
      <c r="B40" s="143" t="s">
        <v>786</v>
      </c>
      <c r="C40" s="212" t="s">
        <v>792</v>
      </c>
      <c r="D40" s="212" t="s">
        <v>766</v>
      </c>
      <c r="E40" s="212" t="s">
        <v>1153</v>
      </c>
      <c r="F40" s="212" t="s">
        <v>750</v>
      </c>
    </row>
    <row r="41" spans="1:6">
      <c r="A41" s="212">
        <v>32</v>
      </c>
      <c r="B41" s="143" t="s">
        <v>417</v>
      </c>
      <c r="C41" s="212" t="s">
        <v>787</v>
      </c>
      <c r="D41" s="212" t="s">
        <v>749</v>
      </c>
      <c r="E41" s="212" t="s">
        <v>1153</v>
      </c>
      <c r="F41" s="212" t="s">
        <v>750</v>
      </c>
    </row>
    <row r="42" spans="1:6">
      <c r="A42" s="212">
        <v>33</v>
      </c>
      <c r="B42" s="143" t="s">
        <v>788</v>
      </c>
      <c r="C42" s="212" t="s">
        <v>769</v>
      </c>
      <c r="D42" s="212" t="s">
        <v>749</v>
      </c>
      <c r="E42" s="212" t="s">
        <v>1153</v>
      </c>
      <c r="F42" s="212" t="s">
        <v>750</v>
      </c>
    </row>
    <row r="43" spans="1:6" ht="15.75" customHeight="1">
      <c r="A43" s="212">
        <v>34</v>
      </c>
      <c r="B43" s="143" t="s">
        <v>347</v>
      </c>
      <c r="C43" s="212" t="s">
        <v>789</v>
      </c>
      <c r="D43" s="212" t="s">
        <v>749</v>
      </c>
      <c r="E43" s="212" t="s">
        <v>1153</v>
      </c>
      <c r="F43" s="212" t="s">
        <v>750</v>
      </c>
    </row>
    <row r="44" spans="1:6" ht="30">
      <c r="A44" s="212">
        <v>35</v>
      </c>
      <c r="B44" s="143" t="s">
        <v>725</v>
      </c>
      <c r="C44" s="212" t="s">
        <v>751</v>
      </c>
      <c r="D44" s="212" t="s">
        <v>749</v>
      </c>
      <c r="E44" s="212" t="s">
        <v>1153</v>
      </c>
      <c r="F44" s="212" t="s">
        <v>750</v>
      </c>
    </row>
    <row r="45" spans="1:6">
      <c r="A45" s="212">
        <v>36</v>
      </c>
      <c r="B45" s="143" t="s">
        <v>1146</v>
      </c>
      <c r="C45" s="212" t="s">
        <v>751</v>
      </c>
      <c r="D45" s="212" t="s">
        <v>749</v>
      </c>
      <c r="E45" s="212" t="s">
        <v>1153</v>
      </c>
      <c r="F45" s="212" t="s">
        <v>750</v>
      </c>
    </row>
    <row r="46" spans="1:6" ht="45">
      <c r="A46" s="212">
        <v>37</v>
      </c>
      <c r="B46" s="143" t="s">
        <v>790</v>
      </c>
      <c r="C46" s="212" t="s">
        <v>769</v>
      </c>
      <c r="D46" s="212" t="s">
        <v>749</v>
      </c>
      <c r="E46" s="212" t="s">
        <v>1153</v>
      </c>
      <c r="F46" s="212" t="s">
        <v>750</v>
      </c>
    </row>
    <row r="47" spans="1:6" ht="45">
      <c r="A47" s="212">
        <v>38</v>
      </c>
      <c r="B47" s="143" t="s">
        <v>791</v>
      </c>
      <c r="C47" s="212" t="s">
        <v>769</v>
      </c>
      <c r="D47" s="212" t="s">
        <v>749</v>
      </c>
      <c r="E47" s="212" t="s">
        <v>1153</v>
      </c>
      <c r="F47" s="212" t="s">
        <v>750</v>
      </c>
    </row>
    <row r="48" spans="1:6" ht="30">
      <c r="A48" s="212">
        <v>39</v>
      </c>
      <c r="B48" s="143" t="s">
        <v>574</v>
      </c>
      <c r="C48" s="212" t="s">
        <v>792</v>
      </c>
      <c r="D48" s="212" t="s">
        <v>766</v>
      </c>
      <c r="E48" s="212" t="s">
        <v>1153</v>
      </c>
      <c r="F48" s="212" t="s">
        <v>750</v>
      </c>
    </row>
    <row r="49" spans="1:6">
      <c r="A49" s="212">
        <v>40</v>
      </c>
      <c r="B49" s="143" t="s">
        <v>793</v>
      </c>
      <c r="C49" s="212" t="s">
        <v>794</v>
      </c>
      <c r="D49" s="212" t="s">
        <v>749</v>
      </c>
      <c r="E49" s="212" t="s">
        <v>1153</v>
      </c>
      <c r="F49" s="212" t="s">
        <v>750</v>
      </c>
    </row>
    <row r="50" spans="1:6" ht="45">
      <c r="A50" s="212">
        <v>41</v>
      </c>
      <c r="B50" s="143" t="s">
        <v>795</v>
      </c>
      <c r="C50" s="212" t="s">
        <v>778</v>
      </c>
      <c r="D50" s="212" t="s">
        <v>749</v>
      </c>
      <c r="E50" s="212" t="s">
        <v>1153</v>
      </c>
      <c r="F50" s="212" t="s">
        <v>750</v>
      </c>
    </row>
    <row r="51" spans="1:6" ht="45">
      <c r="A51" s="212">
        <v>42</v>
      </c>
      <c r="B51" s="143" t="s">
        <v>796</v>
      </c>
      <c r="C51" s="213" t="s">
        <v>761</v>
      </c>
      <c r="D51" s="212" t="s">
        <v>749</v>
      </c>
      <c r="E51" s="212" t="s">
        <v>1153</v>
      </c>
      <c r="F51" s="212" t="s">
        <v>750</v>
      </c>
    </row>
    <row r="52" spans="1:6">
      <c r="A52" s="212">
        <v>43</v>
      </c>
      <c r="B52" s="143" t="s">
        <v>797</v>
      </c>
      <c r="C52" s="212" t="s">
        <v>798</v>
      </c>
      <c r="D52" s="212" t="s">
        <v>749</v>
      </c>
      <c r="E52" s="212" t="s">
        <v>1153</v>
      </c>
      <c r="F52" s="212" t="s">
        <v>750</v>
      </c>
    </row>
    <row r="53" spans="1:6">
      <c r="A53" s="212">
        <v>44</v>
      </c>
      <c r="B53" s="143" t="s">
        <v>799</v>
      </c>
      <c r="C53" s="212" t="s">
        <v>778</v>
      </c>
      <c r="D53" s="212" t="s">
        <v>749</v>
      </c>
      <c r="E53" s="212" t="s">
        <v>1153</v>
      </c>
      <c r="F53" s="212" t="s">
        <v>750</v>
      </c>
    </row>
    <row r="54" spans="1:6">
      <c r="A54" s="212">
        <v>45</v>
      </c>
      <c r="B54" s="143" t="s">
        <v>800</v>
      </c>
      <c r="C54" s="212" t="s">
        <v>792</v>
      </c>
      <c r="D54" s="212" t="s">
        <v>766</v>
      </c>
      <c r="E54" s="212" t="s">
        <v>1153</v>
      </c>
      <c r="F54" s="212" t="s">
        <v>750</v>
      </c>
    </row>
    <row r="55" spans="1:6" ht="30">
      <c r="A55" s="212">
        <v>46</v>
      </c>
      <c r="B55" s="143" t="s">
        <v>801</v>
      </c>
      <c r="C55" s="212" t="s">
        <v>802</v>
      </c>
      <c r="D55" s="212" t="s">
        <v>766</v>
      </c>
      <c r="E55" s="212" t="s">
        <v>1153</v>
      </c>
      <c r="F55" s="212" t="s">
        <v>750</v>
      </c>
    </row>
    <row r="56" spans="1:6" ht="30">
      <c r="A56" s="212">
        <v>47</v>
      </c>
      <c r="B56" s="143" t="s">
        <v>803</v>
      </c>
      <c r="C56" s="212" t="s">
        <v>761</v>
      </c>
      <c r="D56" s="212" t="s">
        <v>749</v>
      </c>
      <c r="E56" s="212" t="s">
        <v>1153</v>
      </c>
      <c r="F56" s="212" t="s">
        <v>750</v>
      </c>
    </row>
    <row r="57" spans="1:6" ht="30">
      <c r="A57" s="212">
        <v>48</v>
      </c>
      <c r="B57" s="143" t="s">
        <v>421</v>
      </c>
      <c r="C57" s="212" t="s">
        <v>861</v>
      </c>
      <c r="D57" s="212" t="s">
        <v>749</v>
      </c>
      <c r="E57" s="212" t="s">
        <v>1153</v>
      </c>
      <c r="F57" s="212" t="s">
        <v>750</v>
      </c>
    </row>
    <row r="58" spans="1:6" ht="45">
      <c r="A58" s="212">
        <v>49</v>
      </c>
      <c r="B58" s="143" t="s">
        <v>804</v>
      </c>
      <c r="C58" s="212" t="s">
        <v>765</v>
      </c>
      <c r="D58" s="212" t="s">
        <v>766</v>
      </c>
      <c r="E58" s="212" t="s">
        <v>1153</v>
      </c>
      <c r="F58" s="212" t="s">
        <v>750</v>
      </c>
    </row>
    <row r="59" spans="1:6" ht="30">
      <c r="A59" s="212">
        <v>50</v>
      </c>
      <c r="B59" s="143" t="s">
        <v>805</v>
      </c>
      <c r="C59" s="212" t="s">
        <v>780</v>
      </c>
      <c r="D59" s="212" t="s">
        <v>749</v>
      </c>
      <c r="E59" s="212" t="s">
        <v>1153</v>
      </c>
      <c r="F59" s="212" t="s">
        <v>750</v>
      </c>
    </row>
    <row r="60" spans="1:6" ht="30">
      <c r="A60" s="212">
        <v>51</v>
      </c>
      <c r="B60" s="143" t="s">
        <v>806</v>
      </c>
      <c r="C60" s="212" t="s">
        <v>780</v>
      </c>
      <c r="D60" s="212" t="s">
        <v>749</v>
      </c>
      <c r="E60" s="212" t="s">
        <v>1153</v>
      </c>
      <c r="F60" s="212" t="s">
        <v>750</v>
      </c>
    </row>
    <row r="61" spans="1:6" ht="30">
      <c r="A61" s="212">
        <v>52</v>
      </c>
      <c r="B61" s="143" t="s">
        <v>807</v>
      </c>
      <c r="C61" s="211" t="s">
        <v>808</v>
      </c>
      <c r="D61" s="212" t="s">
        <v>749</v>
      </c>
      <c r="E61" s="212" t="s">
        <v>1153</v>
      </c>
      <c r="F61" s="212" t="s">
        <v>750</v>
      </c>
    </row>
    <row r="62" spans="1:6">
      <c r="A62" s="212">
        <v>53</v>
      </c>
      <c r="B62" s="143" t="s">
        <v>809</v>
      </c>
      <c r="C62" s="211" t="s">
        <v>810</v>
      </c>
      <c r="D62" s="212" t="s">
        <v>766</v>
      </c>
      <c r="E62" s="212" t="s">
        <v>1153</v>
      </c>
      <c r="F62" s="212" t="s">
        <v>750</v>
      </c>
    </row>
    <row r="63" spans="1:6" ht="15" customHeight="1">
      <c r="A63" s="212">
        <v>54</v>
      </c>
      <c r="B63" s="143" t="s">
        <v>811</v>
      </c>
      <c r="C63" s="211" t="s">
        <v>821</v>
      </c>
      <c r="D63" s="212" t="s">
        <v>749</v>
      </c>
      <c r="E63" s="212" t="s">
        <v>1153</v>
      </c>
      <c r="F63" s="212" t="s">
        <v>750</v>
      </c>
    </row>
    <row r="64" spans="1:6" ht="30">
      <c r="A64" s="212">
        <v>55</v>
      </c>
      <c r="B64" s="143" t="s">
        <v>812</v>
      </c>
      <c r="C64" s="212" t="s">
        <v>813</v>
      </c>
      <c r="D64" s="212" t="s">
        <v>749</v>
      </c>
      <c r="E64" s="212" t="s">
        <v>1153</v>
      </c>
      <c r="F64" s="212" t="s">
        <v>750</v>
      </c>
    </row>
    <row r="65" spans="1:6">
      <c r="A65" s="212">
        <v>56</v>
      </c>
      <c r="B65" s="143" t="s">
        <v>814</v>
      </c>
      <c r="C65" s="211" t="s">
        <v>810</v>
      </c>
      <c r="D65" s="212" t="s">
        <v>766</v>
      </c>
      <c r="E65" s="212" t="s">
        <v>1153</v>
      </c>
      <c r="F65" s="212" t="s">
        <v>750</v>
      </c>
    </row>
    <row r="66" spans="1:6" ht="30">
      <c r="A66" s="212">
        <v>57</v>
      </c>
      <c r="B66" s="143" t="s">
        <v>1147</v>
      </c>
      <c r="C66" s="212" t="s">
        <v>775</v>
      </c>
      <c r="D66" s="212" t="s">
        <v>749</v>
      </c>
      <c r="E66" s="212" t="s">
        <v>1153</v>
      </c>
      <c r="F66" s="212" t="s">
        <v>750</v>
      </c>
    </row>
    <row r="67" spans="1:6">
      <c r="A67" s="212">
        <v>58</v>
      </c>
      <c r="B67" s="143" t="s">
        <v>1148</v>
      </c>
      <c r="C67" s="212" t="s">
        <v>775</v>
      </c>
      <c r="D67" s="212" t="s">
        <v>749</v>
      </c>
      <c r="E67" s="212" t="s">
        <v>1153</v>
      </c>
      <c r="F67" s="212" t="s">
        <v>750</v>
      </c>
    </row>
    <row r="68" spans="1:6">
      <c r="A68" s="212">
        <v>59</v>
      </c>
      <c r="B68" s="143" t="s">
        <v>1149</v>
      </c>
      <c r="C68" s="212" t="s">
        <v>1151</v>
      </c>
      <c r="D68" s="212" t="s">
        <v>749</v>
      </c>
      <c r="E68" s="212" t="s">
        <v>1153</v>
      </c>
      <c r="F68" s="212" t="s">
        <v>750</v>
      </c>
    </row>
    <row r="69" spans="1:6" ht="30">
      <c r="A69" s="212">
        <v>60</v>
      </c>
      <c r="B69" s="143" t="s">
        <v>1150</v>
      </c>
      <c r="C69" s="212" t="s">
        <v>1152</v>
      </c>
      <c r="D69" s="212" t="s">
        <v>749</v>
      </c>
      <c r="E69" s="212" t="s">
        <v>1153</v>
      </c>
      <c r="F69" s="212" t="s">
        <v>750</v>
      </c>
    </row>
    <row r="71" spans="1:6">
      <c r="A71" s="135"/>
      <c r="B71" s="117"/>
      <c r="C71" s="135"/>
      <c r="D71" s="482"/>
      <c r="E71" s="483"/>
      <c r="F71" s="483"/>
    </row>
    <row r="72" spans="1:6">
      <c r="A72" s="373" t="s">
        <v>155</v>
      </c>
      <c r="B72" s="479"/>
      <c r="C72" s="479"/>
      <c r="D72" s="479"/>
      <c r="E72" s="479"/>
      <c r="F72" s="479"/>
    </row>
    <row r="73" spans="1:6" ht="15" customHeight="1">
      <c r="A73" s="373" t="s">
        <v>1134</v>
      </c>
      <c r="B73" s="479"/>
      <c r="C73" s="479"/>
      <c r="D73" s="479"/>
      <c r="E73" s="479"/>
      <c r="F73" s="479"/>
    </row>
    <row r="74" spans="1:6">
      <c r="A74" s="467" t="s">
        <v>1</v>
      </c>
      <c r="B74" s="480"/>
      <c r="C74" s="480"/>
      <c r="D74" s="480"/>
      <c r="E74" s="480"/>
      <c r="F74" s="480"/>
    </row>
    <row r="75" spans="1:6">
      <c r="A75" s="145"/>
      <c r="B75" s="41"/>
      <c r="C75" s="141"/>
      <c r="D75" s="141"/>
      <c r="E75" s="141"/>
      <c r="F75" s="141"/>
    </row>
    <row r="76" spans="1:6" ht="60" customHeight="1">
      <c r="A76" s="468" t="s">
        <v>1154</v>
      </c>
      <c r="B76" s="484"/>
      <c r="C76" s="484"/>
      <c r="D76" s="484"/>
      <c r="E76" s="484"/>
      <c r="F76" s="484"/>
    </row>
    <row r="77" spans="1:6">
      <c r="A77" s="475" t="s">
        <v>38</v>
      </c>
      <c r="B77" s="476"/>
      <c r="C77" s="476"/>
      <c r="D77" s="476"/>
      <c r="E77" s="476"/>
      <c r="F77" s="476"/>
    </row>
    <row r="78" spans="1:6">
      <c r="A78" s="474" t="s">
        <v>0</v>
      </c>
      <c r="B78" s="425" t="s">
        <v>39</v>
      </c>
      <c r="C78" s="425" t="s">
        <v>36</v>
      </c>
      <c r="D78" s="425"/>
      <c r="E78" s="425" t="s">
        <v>34</v>
      </c>
      <c r="F78" s="425" t="s">
        <v>180</v>
      </c>
    </row>
    <row r="79" spans="1:6" ht="73.5" customHeight="1">
      <c r="A79" s="474"/>
      <c r="B79" s="439"/>
      <c r="C79" s="119" t="s">
        <v>37</v>
      </c>
      <c r="D79" s="119" t="s">
        <v>40</v>
      </c>
      <c r="E79" s="425"/>
      <c r="F79" s="425"/>
    </row>
    <row r="80" spans="1:6">
      <c r="A80" s="212">
        <v>1</v>
      </c>
      <c r="B80" s="143" t="s">
        <v>360</v>
      </c>
      <c r="C80" s="212" t="s">
        <v>748</v>
      </c>
      <c r="D80" s="212" t="s">
        <v>749</v>
      </c>
      <c r="E80" s="212" t="s">
        <v>1153</v>
      </c>
      <c r="F80" s="212" t="s">
        <v>750</v>
      </c>
    </row>
    <row r="81" spans="1:6">
      <c r="A81" s="212">
        <v>2</v>
      </c>
      <c r="B81" s="143" t="s">
        <v>555</v>
      </c>
      <c r="C81" s="212" t="s">
        <v>751</v>
      </c>
      <c r="D81" s="212" t="s">
        <v>749</v>
      </c>
      <c r="E81" s="212" t="s">
        <v>1153</v>
      </c>
      <c r="F81" s="212" t="s">
        <v>750</v>
      </c>
    </row>
    <row r="82" spans="1:6">
      <c r="A82" s="212">
        <v>3</v>
      </c>
      <c r="B82" s="143" t="s">
        <v>752</v>
      </c>
      <c r="C82" s="212" t="s">
        <v>751</v>
      </c>
      <c r="D82" s="212" t="s">
        <v>749</v>
      </c>
      <c r="E82" s="212" t="s">
        <v>1153</v>
      </c>
      <c r="F82" s="212" t="s">
        <v>750</v>
      </c>
    </row>
    <row r="83" spans="1:6">
      <c r="A83" s="212">
        <v>4</v>
      </c>
      <c r="B83" s="143" t="s">
        <v>221</v>
      </c>
      <c r="C83" s="212" t="s">
        <v>753</v>
      </c>
      <c r="D83" s="212" t="s">
        <v>749</v>
      </c>
      <c r="E83" s="212" t="s">
        <v>1153</v>
      </c>
      <c r="F83" s="212" t="s">
        <v>750</v>
      </c>
    </row>
    <row r="84" spans="1:6">
      <c r="A84" s="212">
        <v>5</v>
      </c>
      <c r="B84" s="143" t="s">
        <v>372</v>
      </c>
      <c r="C84" s="212" t="s">
        <v>754</v>
      </c>
      <c r="D84" s="212" t="s">
        <v>749</v>
      </c>
      <c r="E84" s="212" t="s">
        <v>1153</v>
      </c>
      <c r="F84" s="212" t="s">
        <v>750</v>
      </c>
    </row>
    <row r="85" spans="1:6">
      <c r="A85" s="212">
        <v>6</v>
      </c>
      <c r="B85" s="143" t="s">
        <v>383</v>
      </c>
      <c r="C85" s="212" t="s">
        <v>755</v>
      </c>
      <c r="D85" s="212" t="s">
        <v>749</v>
      </c>
      <c r="E85" s="212" t="s">
        <v>1153</v>
      </c>
      <c r="F85" s="212" t="s">
        <v>750</v>
      </c>
    </row>
    <row r="86" spans="1:6">
      <c r="A86" s="212">
        <v>7</v>
      </c>
      <c r="B86" s="143" t="s">
        <v>428</v>
      </c>
      <c r="C86" s="144" t="s">
        <v>756</v>
      </c>
      <c r="D86" s="212" t="s">
        <v>749</v>
      </c>
      <c r="E86" s="212" t="s">
        <v>1153</v>
      </c>
      <c r="F86" s="212" t="s">
        <v>750</v>
      </c>
    </row>
    <row r="87" spans="1:6">
      <c r="A87" s="212">
        <v>8</v>
      </c>
      <c r="B87" s="143" t="s">
        <v>341</v>
      </c>
      <c r="C87" s="211" t="s">
        <v>798</v>
      </c>
      <c r="D87" s="212" t="s">
        <v>749</v>
      </c>
      <c r="E87" s="212" t="s">
        <v>1153</v>
      </c>
      <c r="F87" s="212" t="s">
        <v>750</v>
      </c>
    </row>
    <row r="88" spans="1:6">
      <c r="A88" s="212">
        <v>9</v>
      </c>
      <c r="B88" s="143" t="s">
        <v>815</v>
      </c>
      <c r="C88" s="212" t="s">
        <v>780</v>
      </c>
      <c r="D88" s="212" t="s">
        <v>749</v>
      </c>
      <c r="E88" s="212" t="s">
        <v>1153</v>
      </c>
      <c r="F88" s="212" t="s">
        <v>750</v>
      </c>
    </row>
    <row r="89" spans="1:6">
      <c r="A89" s="212">
        <v>10</v>
      </c>
      <c r="B89" s="143" t="s">
        <v>816</v>
      </c>
      <c r="C89" s="212" t="s">
        <v>758</v>
      </c>
      <c r="D89" s="212" t="s">
        <v>835</v>
      </c>
      <c r="E89" s="212" t="s">
        <v>1153</v>
      </c>
      <c r="F89" s="212" t="s">
        <v>750</v>
      </c>
    </row>
    <row r="90" spans="1:6">
      <c r="A90" s="212">
        <v>11</v>
      </c>
      <c r="B90" s="143" t="s">
        <v>471</v>
      </c>
      <c r="C90" s="212" t="s">
        <v>794</v>
      </c>
      <c r="D90" s="212" t="s">
        <v>749</v>
      </c>
      <c r="E90" s="212" t="s">
        <v>1153</v>
      </c>
      <c r="F90" s="212" t="s">
        <v>750</v>
      </c>
    </row>
    <row r="91" spans="1:6">
      <c r="A91" s="212">
        <v>12</v>
      </c>
      <c r="B91" s="143" t="s">
        <v>817</v>
      </c>
      <c r="C91" s="212" t="s">
        <v>818</v>
      </c>
      <c r="D91" s="212" t="s">
        <v>835</v>
      </c>
      <c r="E91" s="212" t="s">
        <v>1153</v>
      </c>
      <c r="F91" s="212" t="s">
        <v>750</v>
      </c>
    </row>
    <row r="92" spans="1:6">
      <c r="A92" s="212">
        <v>13</v>
      </c>
      <c r="B92" s="143" t="s">
        <v>819</v>
      </c>
      <c r="C92" s="212" t="s">
        <v>794</v>
      </c>
      <c r="D92" s="212" t="s">
        <v>749</v>
      </c>
      <c r="E92" s="212" t="s">
        <v>1153</v>
      </c>
      <c r="F92" s="212" t="s">
        <v>750</v>
      </c>
    </row>
    <row r="93" spans="1:6">
      <c r="A93" s="212">
        <v>14</v>
      </c>
      <c r="B93" s="143" t="s">
        <v>759</v>
      </c>
      <c r="C93" s="212" t="s">
        <v>758</v>
      </c>
      <c r="D93" s="212" t="s">
        <v>835</v>
      </c>
      <c r="E93" s="212" t="s">
        <v>1153</v>
      </c>
      <c r="F93" s="212" t="s">
        <v>750</v>
      </c>
    </row>
    <row r="94" spans="1:6" ht="15.75" customHeight="1">
      <c r="A94" s="212">
        <v>15</v>
      </c>
      <c r="B94" s="143" t="s">
        <v>767</v>
      </c>
      <c r="C94" s="211" t="s">
        <v>798</v>
      </c>
      <c r="D94" s="212" t="s">
        <v>749</v>
      </c>
      <c r="E94" s="212" t="s">
        <v>1153</v>
      </c>
      <c r="F94" s="212" t="s">
        <v>750</v>
      </c>
    </row>
    <row r="95" spans="1:6" ht="30">
      <c r="A95" s="212">
        <v>16</v>
      </c>
      <c r="B95" s="143" t="s">
        <v>468</v>
      </c>
      <c r="C95" s="144" t="s">
        <v>773</v>
      </c>
      <c r="D95" s="212" t="s">
        <v>749</v>
      </c>
      <c r="E95" s="212" t="s">
        <v>1153</v>
      </c>
      <c r="F95" s="212" t="s">
        <v>750</v>
      </c>
    </row>
    <row r="96" spans="1:6" ht="15.75" customHeight="1">
      <c r="A96" s="212">
        <v>17</v>
      </c>
      <c r="B96" s="143" t="s">
        <v>407</v>
      </c>
      <c r="C96" s="211" t="s">
        <v>798</v>
      </c>
      <c r="D96" s="212" t="s">
        <v>749</v>
      </c>
      <c r="E96" s="212" t="s">
        <v>1153</v>
      </c>
      <c r="F96" s="212" t="s">
        <v>750</v>
      </c>
    </row>
    <row r="97" spans="1:6">
      <c r="A97" s="212">
        <v>18</v>
      </c>
      <c r="B97" s="143" t="s">
        <v>455</v>
      </c>
      <c r="C97" s="212" t="s">
        <v>820</v>
      </c>
      <c r="D97" s="212" t="s">
        <v>749</v>
      </c>
      <c r="E97" s="212" t="s">
        <v>1153</v>
      </c>
      <c r="F97" s="212" t="s">
        <v>750</v>
      </c>
    </row>
    <row r="98" spans="1:6" ht="45">
      <c r="A98" s="212">
        <v>19</v>
      </c>
      <c r="B98" s="143" t="s">
        <v>795</v>
      </c>
      <c r="C98" s="212" t="s">
        <v>821</v>
      </c>
      <c r="D98" s="212" t="s">
        <v>749</v>
      </c>
      <c r="E98" s="212" t="s">
        <v>1153</v>
      </c>
      <c r="F98" s="212" t="s">
        <v>750</v>
      </c>
    </row>
    <row r="99" spans="1:6" ht="30">
      <c r="A99" s="212">
        <v>20</v>
      </c>
      <c r="B99" s="143" t="s">
        <v>460</v>
      </c>
      <c r="C99" s="212" t="s">
        <v>822</v>
      </c>
      <c r="D99" s="212" t="s">
        <v>823</v>
      </c>
      <c r="E99" s="212" t="s">
        <v>1153</v>
      </c>
      <c r="F99" s="212" t="s">
        <v>750</v>
      </c>
    </row>
    <row r="100" spans="1:6" ht="30">
      <c r="A100" s="212">
        <v>21</v>
      </c>
      <c r="B100" s="143" t="s">
        <v>824</v>
      </c>
      <c r="C100" s="212" t="s">
        <v>821</v>
      </c>
      <c r="D100" s="212" t="s">
        <v>749</v>
      </c>
      <c r="E100" s="212" t="s">
        <v>1153</v>
      </c>
      <c r="F100" s="212" t="s">
        <v>750</v>
      </c>
    </row>
    <row r="101" spans="1:6">
      <c r="A101" s="212">
        <v>22</v>
      </c>
      <c r="B101" s="143" t="s">
        <v>476</v>
      </c>
      <c r="C101" s="212" t="s">
        <v>776</v>
      </c>
      <c r="D101" s="212" t="s">
        <v>772</v>
      </c>
      <c r="E101" s="212" t="s">
        <v>1153</v>
      </c>
      <c r="F101" s="212" t="s">
        <v>750</v>
      </c>
    </row>
    <row r="102" spans="1:6" ht="30">
      <c r="A102" s="212">
        <v>23</v>
      </c>
      <c r="B102" s="143" t="s">
        <v>807</v>
      </c>
      <c r="C102" s="211" t="s">
        <v>808</v>
      </c>
      <c r="D102" s="212" t="s">
        <v>749</v>
      </c>
      <c r="E102" s="212" t="s">
        <v>1153</v>
      </c>
      <c r="F102" s="212" t="s">
        <v>750</v>
      </c>
    </row>
    <row r="103" spans="1:6" ht="30">
      <c r="A103" s="212">
        <v>24</v>
      </c>
      <c r="B103" s="143" t="s">
        <v>825</v>
      </c>
      <c r="C103" s="212" t="s">
        <v>826</v>
      </c>
      <c r="D103" s="212" t="s">
        <v>749</v>
      </c>
      <c r="E103" s="212" t="s">
        <v>1153</v>
      </c>
      <c r="F103" s="212" t="s">
        <v>750</v>
      </c>
    </row>
    <row r="104" spans="1:6">
      <c r="A104" s="212">
        <v>25</v>
      </c>
      <c r="B104" s="143" t="s">
        <v>351</v>
      </c>
      <c r="C104" s="212" t="s">
        <v>761</v>
      </c>
      <c r="D104" s="212" t="s">
        <v>749</v>
      </c>
      <c r="E104" s="212" t="s">
        <v>1153</v>
      </c>
      <c r="F104" s="212" t="s">
        <v>750</v>
      </c>
    </row>
    <row r="105" spans="1:6" ht="30">
      <c r="A105" s="212">
        <v>26</v>
      </c>
      <c r="B105" s="143" t="s">
        <v>433</v>
      </c>
      <c r="C105" s="212" t="s">
        <v>827</v>
      </c>
      <c r="D105" s="212" t="s">
        <v>749</v>
      </c>
      <c r="E105" s="212" t="s">
        <v>1153</v>
      </c>
      <c r="F105" s="212" t="s">
        <v>750</v>
      </c>
    </row>
    <row r="106" spans="1:6">
      <c r="A106" s="212">
        <v>27</v>
      </c>
      <c r="B106" s="143" t="s">
        <v>364</v>
      </c>
      <c r="C106" s="212" t="s">
        <v>775</v>
      </c>
      <c r="D106" s="212" t="s">
        <v>749</v>
      </c>
      <c r="E106" s="212" t="s">
        <v>1153</v>
      </c>
      <c r="F106" s="212" t="s">
        <v>750</v>
      </c>
    </row>
    <row r="107" spans="1:6">
      <c r="A107" s="212">
        <v>28</v>
      </c>
      <c r="B107" s="143" t="s">
        <v>489</v>
      </c>
      <c r="C107" s="212" t="s">
        <v>821</v>
      </c>
      <c r="D107" s="212" t="s">
        <v>749</v>
      </c>
      <c r="E107" s="212" t="s">
        <v>1153</v>
      </c>
      <c r="F107" s="212" t="s">
        <v>750</v>
      </c>
    </row>
    <row r="108" spans="1:6" ht="30">
      <c r="A108" s="212">
        <v>29</v>
      </c>
      <c r="B108" s="143" t="s">
        <v>828</v>
      </c>
      <c r="C108" s="212" t="s">
        <v>798</v>
      </c>
      <c r="D108" s="212" t="s">
        <v>749</v>
      </c>
      <c r="E108" s="212" t="s">
        <v>1153</v>
      </c>
      <c r="F108" s="212" t="s">
        <v>750</v>
      </c>
    </row>
    <row r="109" spans="1:6">
      <c r="A109" s="212">
        <v>30</v>
      </c>
      <c r="B109" s="143" t="s">
        <v>829</v>
      </c>
      <c r="C109" s="212" t="s">
        <v>830</v>
      </c>
      <c r="D109" s="212" t="s">
        <v>772</v>
      </c>
      <c r="E109" s="212" t="s">
        <v>1153</v>
      </c>
      <c r="F109" s="212" t="s">
        <v>750</v>
      </c>
    </row>
    <row r="110" spans="1:6" ht="30">
      <c r="A110" s="212">
        <v>31</v>
      </c>
      <c r="B110" s="143" t="s">
        <v>478</v>
      </c>
      <c r="C110" s="212" t="s">
        <v>831</v>
      </c>
      <c r="D110" s="212" t="s">
        <v>772</v>
      </c>
      <c r="E110" s="212" t="s">
        <v>1153</v>
      </c>
      <c r="F110" s="212" t="s">
        <v>750</v>
      </c>
    </row>
    <row r="111" spans="1:6" ht="30">
      <c r="A111" s="212">
        <v>32</v>
      </c>
      <c r="B111" s="143" t="s">
        <v>832</v>
      </c>
      <c r="C111" s="212" t="s">
        <v>798</v>
      </c>
      <c r="D111" s="212" t="s">
        <v>749</v>
      </c>
      <c r="E111" s="212" t="s">
        <v>1153</v>
      </c>
      <c r="F111" s="212" t="s">
        <v>750</v>
      </c>
    </row>
    <row r="112" spans="1:6" ht="30">
      <c r="A112" s="212">
        <v>33</v>
      </c>
      <c r="B112" s="143" t="s">
        <v>833</v>
      </c>
      <c r="C112" s="212" t="s">
        <v>780</v>
      </c>
      <c r="D112" s="212" t="s">
        <v>749</v>
      </c>
      <c r="E112" s="212" t="s">
        <v>1153</v>
      </c>
      <c r="F112" s="212" t="s">
        <v>750</v>
      </c>
    </row>
    <row r="113" spans="1:6" ht="30">
      <c r="A113" s="212">
        <v>34</v>
      </c>
      <c r="B113" s="143" t="s">
        <v>834</v>
      </c>
      <c r="C113" s="212" t="s">
        <v>810</v>
      </c>
      <c r="D113" s="212" t="s">
        <v>835</v>
      </c>
      <c r="E113" s="212" t="s">
        <v>1153</v>
      </c>
      <c r="F113" s="212" t="s">
        <v>750</v>
      </c>
    </row>
    <row r="114" spans="1:6">
      <c r="A114" s="212">
        <v>35</v>
      </c>
      <c r="B114" s="143" t="s">
        <v>797</v>
      </c>
      <c r="C114" s="212" t="s">
        <v>798</v>
      </c>
      <c r="D114" s="212" t="s">
        <v>749</v>
      </c>
      <c r="E114" s="212" t="s">
        <v>1153</v>
      </c>
      <c r="F114" s="212" t="s">
        <v>750</v>
      </c>
    </row>
    <row r="115" spans="1:6">
      <c r="A115" s="212">
        <v>36</v>
      </c>
      <c r="B115" s="143" t="s">
        <v>764</v>
      </c>
      <c r="C115" s="212" t="s">
        <v>765</v>
      </c>
      <c r="D115" s="212" t="s">
        <v>835</v>
      </c>
      <c r="E115" s="212" t="s">
        <v>1153</v>
      </c>
      <c r="F115" s="212" t="s">
        <v>750</v>
      </c>
    </row>
    <row r="116" spans="1:6" ht="30">
      <c r="A116" s="212">
        <v>37</v>
      </c>
      <c r="B116" s="143" t="s">
        <v>725</v>
      </c>
      <c r="C116" s="212" t="s">
        <v>751</v>
      </c>
      <c r="D116" s="212" t="s">
        <v>749</v>
      </c>
      <c r="E116" s="212" t="s">
        <v>1153</v>
      </c>
      <c r="F116" s="212" t="s">
        <v>750</v>
      </c>
    </row>
    <row r="117" spans="1:6">
      <c r="A117" s="212">
        <v>38</v>
      </c>
      <c r="B117" s="143" t="s">
        <v>464</v>
      </c>
      <c r="C117" s="212" t="s">
        <v>751</v>
      </c>
      <c r="D117" s="212" t="s">
        <v>749</v>
      </c>
      <c r="E117" s="212" t="s">
        <v>1153</v>
      </c>
      <c r="F117" s="212" t="s">
        <v>750</v>
      </c>
    </row>
    <row r="118" spans="1:6" ht="30">
      <c r="A118" s="212">
        <v>39</v>
      </c>
      <c r="B118" s="143" t="s">
        <v>486</v>
      </c>
      <c r="C118" s="212" t="s">
        <v>836</v>
      </c>
      <c r="D118" s="212" t="s">
        <v>772</v>
      </c>
      <c r="E118" s="212" t="s">
        <v>1153</v>
      </c>
      <c r="F118" s="212" t="s">
        <v>750</v>
      </c>
    </row>
    <row r="119" spans="1:6" ht="30">
      <c r="A119" s="212">
        <v>40</v>
      </c>
      <c r="B119" s="143" t="s">
        <v>474</v>
      </c>
      <c r="C119" s="212" t="s">
        <v>837</v>
      </c>
      <c r="D119" s="212" t="s">
        <v>749</v>
      </c>
      <c r="E119" s="212" t="s">
        <v>1153</v>
      </c>
      <c r="F119" s="212" t="s">
        <v>750</v>
      </c>
    </row>
    <row r="120" spans="1:6" ht="30">
      <c r="A120" s="212">
        <v>41</v>
      </c>
      <c r="B120" s="143" t="s">
        <v>781</v>
      </c>
      <c r="C120" s="212" t="s">
        <v>769</v>
      </c>
      <c r="D120" s="212" t="s">
        <v>749</v>
      </c>
      <c r="E120" s="212" t="s">
        <v>1153</v>
      </c>
      <c r="F120" s="212" t="s">
        <v>750</v>
      </c>
    </row>
    <row r="121" spans="1:6">
      <c r="A121" s="212">
        <v>42</v>
      </c>
      <c r="B121" s="143" t="s">
        <v>757</v>
      </c>
      <c r="C121" s="212" t="s">
        <v>758</v>
      </c>
      <c r="D121" s="212" t="s">
        <v>835</v>
      </c>
      <c r="E121" s="212" t="s">
        <v>1153</v>
      </c>
      <c r="F121" s="212" t="s">
        <v>750</v>
      </c>
    </row>
    <row r="122" spans="1:6" ht="30">
      <c r="A122" s="212">
        <v>43</v>
      </c>
      <c r="B122" s="143" t="s">
        <v>293</v>
      </c>
      <c r="C122" s="212" t="s">
        <v>787</v>
      </c>
      <c r="D122" s="212" t="s">
        <v>749</v>
      </c>
      <c r="E122" s="212" t="s">
        <v>1153</v>
      </c>
      <c r="F122" s="212" t="s">
        <v>750</v>
      </c>
    </row>
    <row r="123" spans="1:6">
      <c r="A123" s="212">
        <v>44</v>
      </c>
      <c r="B123" s="143" t="s">
        <v>838</v>
      </c>
      <c r="C123" s="212" t="s">
        <v>762</v>
      </c>
      <c r="D123" s="212" t="s">
        <v>749</v>
      </c>
      <c r="E123" s="212" t="s">
        <v>1153</v>
      </c>
      <c r="F123" s="212" t="s">
        <v>750</v>
      </c>
    </row>
    <row r="124" spans="1:6">
      <c r="A124" s="212">
        <v>45</v>
      </c>
      <c r="B124" s="143" t="s">
        <v>788</v>
      </c>
      <c r="C124" s="212" t="s">
        <v>769</v>
      </c>
      <c r="D124" s="212" t="s">
        <v>749</v>
      </c>
      <c r="E124" s="212" t="s">
        <v>1153</v>
      </c>
      <c r="F124" s="212" t="s">
        <v>750</v>
      </c>
    </row>
    <row r="125" spans="1:6">
      <c r="A125" s="212">
        <v>46</v>
      </c>
      <c r="B125" s="143" t="s">
        <v>839</v>
      </c>
      <c r="C125" s="212" t="s">
        <v>769</v>
      </c>
      <c r="D125" s="212" t="s">
        <v>749</v>
      </c>
      <c r="E125" s="212" t="s">
        <v>1153</v>
      </c>
      <c r="F125" s="212" t="s">
        <v>750</v>
      </c>
    </row>
    <row r="126" spans="1:6">
      <c r="A126" s="212">
        <v>47</v>
      </c>
      <c r="B126" s="143" t="s">
        <v>840</v>
      </c>
      <c r="C126" s="212" t="s">
        <v>789</v>
      </c>
      <c r="D126" s="212" t="s">
        <v>749</v>
      </c>
      <c r="E126" s="212" t="s">
        <v>1153</v>
      </c>
      <c r="F126" s="212" t="s">
        <v>750</v>
      </c>
    </row>
    <row r="127" spans="1:6" ht="30">
      <c r="A127" s="212">
        <v>48</v>
      </c>
      <c r="B127" s="143" t="s">
        <v>806</v>
      </c>
      <c r="C127" s="212" t="s">
        <v>780</v>
      </c>
      <c r="D127" s="212" t="s">
        <v>749</v>
      </c>
      <c r="E127" s="212" t="s">
        <v>1153</v>
      </c>
      <c r="F127" s="212" t="s">
        <v>750</v>
      </c>
    </row>
    <row r="128" spans="1:6" ht="30">
      <c r="A128" s="212">
        <v>49</v>
      </c>
      <c r="B128" s="143" t="s">
        <v>842</v>
      </c>
      <c r="C128" s="212" t="s">
        <v>780</v>
      </c>
      <c r="D128" s="212" t="s">
        <v>749</v>
      </c>
      <c r="E128" s="212" t="s">
        <v>1153</v>
      </c>
      <c r="F128" s="212" t="s">
        <v>750</v>
      </c>
    </row>
    <row r="129" spans="1:6" ht="30">
      <c r="A129" s="212">
        <v>50</v>
      </c>
      <c r="B129" s="143" t="s">
        <v>841</v>
      </c>
      <c r="C129" s="212" t="s">
        <v>821</v>
      </c>
      <c r="D129" s="212" t="s">
        <v>749</v>
      </c>
      <c r="E129" s="212" t="s">
        <v>1153</v>
      </c>
      <c r="F129" s="212" t="s">
        <v>750</v>
      </c>
    </row>
    <row r="130" spans="1:6" ht="30">
      <c r="A130" s="212">
        <v>51</v>
      </c>
      <c r="B130" s="143" t="s">
        <v>803</v>
      </c>
      <c r="C130" s="212" t="s">
        <v>769</v>
      </c>
      <c r="D130" s="212" t="s">
        <v>749</v>
      </c>
      <c r="E130" s="212" t="s">
        <v>1153</v>
      </c>
      <c r="F130" s="212" t="s">
        <v>750</v>
      </c>
    </row>
    <row r="131" spans="1:6" ht="30">
      <c r="A131" s="212">
        <v>52</v>
      </c>
      <c r="B131" s="143" t="s">
        <v>421</v>
      </c>
      <c r="C131" s="212" t="s">
        <v>769</v>
      </c>
      <c r="D131" s="212" t="s">
        <v>749</v>
      </c>
      <c r="E131" s="212" t="s">
        <v>1153</v>
      </c>
      <c r="F131" s="212" t="s">
        <v>750</v>
      </c>
    </row>
    <row r="132" spans="1:6">
      <c r="A132" s="212">
        <v>53</v>
      </c>
      <c r="B132" s="143" t="s">
        <v>844</v>
      </c>
      <c r="C132" s="212" t="s">
        <v>765</v>
      </c>
      <c r="D132" s="212" t="s">
        <v>835</v>
      </c>
      <c r="E132" s="212" t="s">
        <v>1153</v>
      </c>
      <c r="F132" s="212" t="s">
        <v>750</v>
      </c>
    </row>
    <row r="133" spans="1:6" ht="30">
      <c r="A133" s="212">
        <v>54</v>
      </c>
      <c r="B133" s="143" t="s">
        <v>843</v>
      </c>
      <c r="C133" s="212" t="s">
        <v>865</v>
      </c>
      <c r="D133" s="212" t="s">
        <v>835</v>
      </c>
      <c r="E133" s="212" t="s">
        <v>1153</v>
      </c>
      <c r="F133" s="212" t="s">
        <v>750</v>
      </c>
    </row>
    <row r="134" spans="1:6" ht="30">
      <c r="A134" s="212">
        <v>55</v>
      </c>
      <c r="B134" s="143" t="s">
        <v>1147</v>
      </c>
      <c r="C134" s="212" t="s">
        <v>775</v>
      </c>
      <c r="D134" s="212" t="s">
        <v>749</v>
      </c>
      <c r="E134" s="212" t="s">
        <v>1153</v>
      </c>
      <c r="F134" s="212" t="s">
        <v>750</v>
      </c>
    </row>
    <row r="135" spans="1:6">
      <c r="A135" s="212">
        <v>56</v>
      </c>
      <c r="B135" s="143" t="s">
        <v>1148</v>
      </c>
      <c r="C135" s="212" t="s">
        <v>775</v>
      </c>
      <c r="D135" s="212" t="s">
        <v>749</v>
      </c>
      <c r="E135" s="212" t="s">
        <v>1153</v>
      </c>
      <c r="F135" s="212" t="s">
        <v>750</v>
      </c>
    </row>
    <row r="136" spans="1:6">
      <c r="A136" s="212">
        <v>57</v>
      </c>
      <c r="B136" s="143" t="s">
        <v>1149</v>
      </c>
      <c r="C136" s="212" t="s">
        <v>1151</v>
      </c>
      <c r="D136" s="212" t="s">
        <v>749</v>
      </c>
      <c r="E136" s="212" t="s">
        <v>1153</v>
      </c>
      <c r="F136" s="212" t="s">
        <v>750</v>
      </c>
    </row>
    <row r="137" spans="1:6" ht="30">
      <c r="A137" s="212">
        <v>58</v>
      </c>
      <c r="B137" s="143" t="s">
        <v>1150</v>
      </c>
      <c r="C137" s="212" t="s">
        <v>1152</v>
      </c>
      <c r="D137" s="212" t="s">
        <v>749</v>
      </c>
      <c r="E137" s="212" t="s">
        <v>1153</v>
      </c>
      <c r="F137" s="212" t="s">
        <v>750</v>
      </c>
    </row>
    <row r="139" spans="1:6">
      <c r="A139" s="135"/>
      <c r="B139" s="117"/>
      <c r="C139" s="135"/>
      <c r="D139" s="482"/>
      <c r="E139" s="483"/>
      <c r="F139" s="483"/>
    </row>
    <row r="140" spans="1:6" ht="15" customHeight="1">
      <c r="A140" s="373" t="s">
        <v>155</v>
      </c>
      <c r="B140" s="479"/>
      <c r="C140" s="479"/>
      <c r="D140" s="479"/>
      <c r="E140" s="479"/>
      <c r="F140" s="479"/>
    </row>
    <row r="141" spans="1:6" ht="12.6" customHeight="1">
      <c r="A141" s="373" t="s">
        <v>1134</v>
      </c>
      <c r="B141" s="479"/>
      <c r="C141" s="479"/>
      <c r="D141" s="479"/>
      <c r="E141" s="479"/>
      <c r="F141" s="479"/>
    </row>
    <row r="142" spans="1:6">
      <c r="A142" s="467" t="s">
        <v>1</v>
      </c>
      <c r="B142" s="480"/>
      <c r="C142" s="480"/>
      <c r="D142" s="480"/>
      <c r="E142" s="480"/>
      <c r="F142" s="480"/>
    </row>
    <row r="143" spans="1:6">
      <c r="A143" s="145"/>
      <c r="B143" s="41"/>
      <c r="C143" s="141"/>
      <c r="D143" s="141"/>
      <c r="E143" s="141"/>
      <c r="F143" s="141"/>
    </row>
    <row r="144" spans="1:6" ht="60" customHeight="1">
      <c r="A144" s="468" t="s">
        <v>1155</v>
      </c>
      <c r="B144" s="484"/>
      <c r="C144" s="484"/>
      <c r="D144" s="484"/>
      <c r="E144" s="484"/>
      <c r="F144" s="484"/>
    </row>
    <row r="145" spans="1:6">
      <c r="A145" s="475" t="s">
        <v>38</v>
      </c>
      <c r="B145" s="476"/>
      <c r="C145" s="476"/>
      <c r="D145" s="476"/>
      <c r="E145" s="476"/>
      <c r="F145" s="476"/>
    </row>
    <row r="146" spans="1:6">
      <c r="A146" s="474" t="s">
        <v>0</v>
      </c>
      <c r="B146" s="425" t="s">
        <v>39</v>
      </c>
      <c r="C146" s="425" t="s">
        <v>36</v>
      </c>
      <c r="D146" s="425"/>
      <c r="E146" s="425" t="s">
        <v>34</v>
      </c>
      <c r="F146" s="425" t="s">
        <v>180</v>
      </c>
    </row>
    <row r="147" spans="1:6" ht="73.5" customHeight="1">
      <c r="A147" s="474"/>
      <c r="B147" s="439"/>
      <c r="C147" s="119" t="s">
        <v>37</v>
      </c>
      <c r="D147" s="119" t="s">
        <v>40</v>
      </c>
      <c r="E147" s="425"/>
      <c r="F147" s="425"/>
    </row>
    <row r="148" spans="1:6">
      <c r="A148" s="212">
        <v>1</v>
      </c>
      <c r="B148" s="143" t="s">
        <v>360</v>
      </c>
      <c r="C148" s="144" t="s">
        <v>748</v>
      </c>
      <c r="D148" s="212" t="s">
        <v>749</v>
      </c>
      <c r="E148" s="212" t="s">
        <v>1153</v>
      </c>
      <c r="F148" s="212" t="s">
        <v>750</v>
      </c>
    </row>
    <row r="149" spans="1:6">
      <c r="A149" s="212">
        <v>2</v>
      </c>
      <c r="B149" s="143" t="s">
        <v>555</v>
      </c>
      <c r="C149" s="144" t="s">
        <v>751</v>
      </c>
      <c r="D149" s="212" t="s">
        <v>749</v>
      </c>
      <c r="E149" s="212" t="s">
        <v>1153</v>
      </c>
      <c r="F149" s="212" t="s">
        <v>750</v>
      </c>
    </row>
    <row r="150" spans="1:6">
      <c r="A150" s="212">
        <v>3</v>
      </c>
      <c r="B150" s="143" t="s">
        <v>752</v>
      </c>
      <c r="C150" s="144" t="s">
        <v>751</v>
      </c>
      <c r="D150" s="212" t="s">
        <v>749</v>
      </c>
      <c r="E150" s="212" t="s">
        <v>1153</v>
      </c>
      <c r="F150" s="212" t="s">
        <v>750</v>
      </c>
    </row>
    <row r="151" spans="1:6">
      <c r="A151" s="212">
        <v>4</v>
      </c>
      <c r="B151" s="143" t="s">
        <v>221</v>
      </c>
      <c r="C151" s="144" t="s">
        <v>753</v>
      </c>
      <c r="D151" s="212" t="s">
        <v>749</v>
      </c>
      <c r="E151" s="212" t="s">
        <v>1153</v>
      </c>
      <c r="F151" s="212" t="s">
        <v>750</v>
      </c>
    </row>
    <row r="152" spans="1:6">
      <c r="A152" s="212">
        <v>5</v>
      </c>
      <c r="B152" s="143" t="s">
        <v>428</v>
      </c>
      <c r="C152" s="144" t="s">
        <v>756</v>
      </c>
      <c r="D152" s="212" t="s">
        <v>749</v>
      </c>
      <c r="E152" s="212" t="s">
        <v>1153</v>
      </c>
      <c r="F152" s="212" t="s">
        <v>750</v>
      </c>
    </row>
    <row r="153" spans="1:6">
      <c r="A153" s="212">
        <v>6</v>
      </c>
      <c r="B153" s="143" t="s">
        <v>372</v>
      </c>
      <c r="C153" s="144" t="s">
        <v>754</v>
      </c>
      <c r="D153" s="212" t="s">
        <v>749</v>
      </c>
      <c r="E153" s="212" t="s">
        <v>1153</v>
      </c>
      <c r="F153" s="212" t="s">
        <v>750</v>
      </c>
    </row>
    <row r="154" spans="1:6">
      <c r="A154" s="212">
        <v>7</v>
      </c>
      <c r="B154" s="143" t="s">
        <v>383</v>
      </c>
      <c r="C154" s="212" t="s">
        <v>755</v>
      </c>
      <c r="D154" s="212" t="s">
        <v>749</v>
      </c>
      <c r="E154" s="212" t="s">
        <v>1153</v>
      </c>
      <c r="F154" s="212" t="s">
        <v>750</v>
      </c>
    </row>
    <row r="155" spans="1:6">
      <c r="A155" s="212">
        <v>8</v>
      </c>
      <c r="B155" s="143" t="s">
        <v>471</v>
      </c>
      <c r="C155" s="144" t="s">
        <v>845</v>
      </c>
      <c r="D155" s="212" t="s">
        <v>749</v>
      </c>
      <c r="E155" s="212" t="s">
        <v>1153</v>
      </c>
      <c r="F155" s="212" t="s">
        <v>750</v>
      </c>
    </row>
    <row r="156" spans="1:6">
      <c r="A156" s="212">
        <v>9</v>
      </c>
      <c r="B156" s="143" t="s">
        <v>760</v>
      </c>
      <c r="C156" s="144" t="s">
        <v>845</v>
      </c>
      <c r="D156" s="212" t="s">
        <v>749</v>
      </c>
      <c r="E156" s="212" t="s">
        <v>1153</v>
      </c>
      <c r="F156" s="212" t="s">
        <v>750</v>
      </c>
    </row>
    <row r="157" spans="1:6" ht="30">
      <c r="A157" s="212">
        <v>10</v>
      </c>
      <c r="B157" s="143" t="s">
        <v>468</v>
      </c>
      <c r="C157" s="144" t="s">
        <v>773</v>
      </c>
      <c r="D157" s="212" t="s">
        <v>749</v>
      </c>
      <c r="E157" s="212" t="s">
        <v>1153</v>
      </c>
      <c r="F157" s="212" t="s">
        <v>750</v>
      </c>
    </row>
    <row r="158" spans="1:6" ht="30">
      <c r="A158" s="212">
        <v>11</v>
      </c>
      <c r="B158" s="143" t="s">
        <v>493</v>
      </c>
      <c r="C158" s="144" t="s">
        <v>813</v>
      </c>
      <c r="D158" s="212" t="s">
        <v>749</v>
      </c>
      <c r="E158" s="212" t="s">
        <v>1153</v>
      </c>
      <c r="F158" s="212" t="s">
        <v>750</v>
      </c>
    </row>
    <row r="159" spans="1:6">
      <c r="A159" s="212">
        <v>12</v>
      </c>
      <c r="B159" s="143" t="s">
        <v>407</v>
      </c>
      <c r="C159" s="144" t="s">
        <v>845</v>
      </c>
      <c r="D159" s="212" t="s">
        <v>749</v>
      </c>
      <c r="E159" s="212" t="s">
        <v>1153</v>
      </c>
      <c r="F159" s="212" t="s">
        <v>750</v>
      </c>
    </row>
    <row r="160" spans="1:6">
      <c r="A160" s="212">
        <v>13</v>
      </c>
      <c r="B160" s="143" t="s">
        <v>351</v>
      </c>
      <c r="C160" s="144" t="s">
        <v>761</v>
      </c>
      <c r="D160" s="212" t="s">
        <v>749</v>
      </c>
      <c r="E160" s="212" t="s">
        <v>1153</v>
      </c>
      <c r="F160" s="212" t="s">
        <v>750</v>
      </c>
    </row>
    <row r="161" spans="1:6" ht="30">
      <c r="A161" s="212">
        <v>14</v>
      </c>
      <c r="B161" s="143" t="s">
        <v>433</v>
      </c>
      <c r="C161" s="144" t="s">
        <v>827</v>
      </c>
      <c r="D161" s="212" t="s">
        <v>749</v>
      </c>
      <c r="E161" s="212" t="s">
        <v>1153</v>
      </c>
      <c r="F161" s="212" t="s">
        <v>750</v>
      </c>
    </row>
    <row r="162" spans="1:6">
      <c r="A162" s="212">
        <v>15</v>
      </c>
      <c r="B162" s="143" t="s">
        <v>341</v>
      </c>
      <c r="C162" s="212" t="s">
        <v>798</v>
      </c>
      <c r="D162" s="212" t="s">
        <v>749</v>
      </c>
      <c r="E162" s="212" t="s">
        <v>1153</v>
      </c>
      <c r="F162" s="212" t="s">
        <v>750</v>
      </c>
    </row>
    <row r="163" spans="1:6" ht="30">
      <c r="A163" s="212">
        <v>16</v>
      </c>
      <c r="B163" s="143" t="s">
        <v>846</v>
      </c>
      <c r="C163" s="144" t="s">
        <v>830</v>
      </c>
      <c r="D163" s="212" t="s">
        <v>772</v>
      </c>
      <c r="E163" s="212" t="s">
        <v>1153</v>
      </c>
      <c r="F163" s="212" t="s">
        <v>750</v>
      </c>
    </row>
    <row r="164" spans="1:6" ht="30">
      <c r="A164" s="212">
        <v>17</v>
      </c>
      <c r="B164" s="143" t="s">
        <v>478</v>
      </c>
      <c r="C164" s="144" t="s">
        <v>831</v>
      </c>
      <c r="D164" s="212" t="s">
        <v>772</v>
      </c>
      <c r="E164" s="212" t="s">
        <v>1153</v>
      </c>
      <c r="F164" s="212" t="s">
        <v>750</v>
      </c>
    </row>
    <row r="165" spans="1:6" ht="45">
      <c r="A165" s="212">
        <v>18</v>
      </c>
      <c r="B165" s="143" t="s">
        <v>500</v>
      </c>
      <c r="C165" s="144" t="s">
        <v>822</v>
      </c>
      <c r="D165" s="212" t="s">
        <v>823</v>
      </c>
      <c r="E165" s="212" t="s">
        <v>1153</v>
      </c>
      <c r="F165" s="212" t="s">
        <v>750</v>
      </c>
    </row>
    <row r="166" spans="1:6">
      <c r="A166" s="212">
        <v>19</v>
      </c>
      <c r="B166" s="143" t="s">
        <v>364</v>
      </c>
      <c r="C166" s="144" t="s">
        <v>847</v>
      </c>
      <c r="D166" s="212" t="s">
        <v>749</v>
      </c>
      <c r="E166" s="212" t="s">
        <v>1153</v>
      </c>
      <c r="F166" s="212" t="s">
        <v>750</v>
      </c>
    </row>
    <row r="167" spans="1:6">
      <c r="A167" s="212">
        <v>20</v>
      </c>
      <c r="B167" s="143" t="s">
        <v>815</v>
      </c>
      <c r="C167" s="144" t="s">
        <v>802</v>
      </c>
      <c r="D167" s="212" t="s">
        <v>835</v>
      </c>
      <c r="E167" s="212" t="s">
        <v>1153</v>
      </c>
      <c r="F167" s="212" t="s">
        <v>750</v>
      </c>
    </row>
    <row r="168" spans="1:6">
      <c r="A168" s="212">
        <v>21</v>
      </c>
      <c r="B168" s="143" t="s">
        <v>848</v>
      </c>
      <c r="C168" s="144" t="s">
        <v>837</v>
      </c>
      <c r="D168" s="212" t="s">
        <v>749</v>
      </c>
      <c r="E168" s="212" t="s">
        <v>1153</v>
      </c>
      <c r="F168" s="212" t="s">
        <v>750</v>
      </c>
    </row>
    <row r="169" spans="1:6">
      <c r="A169" s="212">
        <v>22</v>
      </c>
      <c r="B169" s="143" t="s">
        <v>476</v>
      </c>
      <c r="C169" s="144" t="s">
        <v>776</v>
      </c>
      <c r="D169" s="212" t="s">
        <v>772</v>
      </c>
      <c r="E169" s="212" t="s">
        <v>1153</v>
      </c>
      <c r="F169" s="212" t="s">
        <v>750</v>
      </c>
    </row>
    <row r="170" spans="1:6" ht="30">
      <c r="A170" s="212">
        <v>23</v>
      </c>
      <c r="B170" s="143" t="s">
        <v>849</v>
      </c>
      <c r="C170" s="144" t="s">
        <v>851</v>
      </c>
      <c r="D170" s="212" t="s">
        <v>835</v>
      </c>
      <c r="E170" s="212" t="s">
        <v>1153</v>
      </c>
      <c r="F170" s="212" t="s">
        <v>750</v>
      </c>
    </row>
    <row r="171" spans="1:6" ht="30">
      <c r="A171" s="212">
        <v>24</v>
      </c>
      <c r="B171" s="143" t="s">
        <v>850</v>
      </c>
      <c r="C171" s="144" t="s">
        <v>851</v>
      </c>
      <c r="D171" s="212" t="s">
        <v>835</v>
      </c>
      <c r="E171" s="212" t="s">
        <v>1153</v>
      </c>
      <c r="F171" s="212" t="s">
        <v>750</v>
      </c>
    </row>
    <row r="172" spans="1:6" ht="30">
      <c r="A172" s="212">
        <v>25</v>
      </c>
      <c r="B172" s="143" t="s">
        <v>852</v>
      </c>
      <c r="C172" s="144" t="s">
        <v>787</v>
      </c>
      <c r="D172" s="212" t="s">
        <v>749</v>
      </c>
      <c r="E172" s="212" t="s">
        <v>1153</v>
      </c>
      <c r="F172" s="212" t="s">
        <v>750</v>
      </c>
    </row>
    <row r="173" spans="1:6" ht="30">
      <c r="A173" s="212">
        <v>26</v>
      </c>
      <c r="B173" s="143" t="s">
        <v>853</v>
      </c>
      <c r="C173" s="144" t="s">
        <v>787</v>
      </c>
      <c r="D173" s="212" t="s">
        <v>749</v>
      </c>
      <c r="E173" s="212" t="s">
        <v>1153</v>
      </c>
      <c r="F173" s="212" t="s">
        <v>750</v>
      </c>
    </row>
    <row r="174" spans="1:6" ht="30">
      <c r="A174" s="212">
        <v>27</v>
      </c>
      <c r="B174" s="143" t="s">
        <v>854</v>
      </c>
      <c r="C174" s="144" t="s">
        <v>787</v>
      </c>
      <c r="D174" s="212" t="s">
        <v>749</v>
      </c>
      <c r="E174" s="212" t="s">
        <v>1153</v>
      </c>
      <c r="F174" s="212" t="s">
        <v>750</v>
      </c>
    </row>
    <row r="175" spans="1:6" ht="45">
      <c r="A175" s="212">
        <v>28</v>
      </c>
      <c r="B175" s="143" t="s">
        <v>855</v>
      </c>
      <c r="C175" s="144" t="s">
        <v>856</v>
      </c>
      <c r="D175" s="212" t="s">
        <v>835</v>
      </c>
      <c r="E175" s="212" t="s">
        <v>1153</v>
      </c>
      <c r="F175" s="212" t="s">
        <v>750</v>
      </c>
    </row>
    <row r="176" spans="1:6" ht="30">
      <c r="A176" s="212">
        <v>29</v>
      </c>
      <c r="B176" s="143" t="s">
        <v>857</v>
      </c>
      <c r="C176" s="144" t="s">
        <v>762</v>
      </c>
      <c r="D176" s="212" t="s">
        <v>749</v>
      </c>
      <c r="E176" s="212" t="s">
        <v>1153</v>
      </c>
      <c r="F176" s="212" t="s">
        <v>750</v>
      </c>
    </row>
    <row r="177" spans="1:6">
      <c r="A177" s="212">
        <v>30</v>
      </c>
      <c r="B177" s="143" t="s">
        <v>858</v>
      </c>
      <c r="C177" s="144" t="s">
        <v>822</v>
      </c>
      <c r="D177" s="212" t="s">
        <v>823</v>
      </c>
      <c r="E177" s="212" t="s">
        <v>1153</v>
      </c>
      <c r="F177" s="212" t="s">
        <v>750</v>
      </c>
    </row>
    <row r="178" spans="1:6" ht="30">
      <c r="A178" s="212">
        <v>31</v>
      </c>
      <c r="B178" s="143" t="s">
        <v>352</v>
      </c>
      <c r="C178" s="144" t="s">
        <v>836</v>
      </c>
      <c r="D178" s="212" t="s">
        <v>772</v>
      </c>
      <c r="E178" s="212" t="s">
        <v>1153</v>
      </c>
      <c r="F178" s="212" t="s">
        <v>750</v>
      </c>
    </row>
    <row r="179" spans="1:6">
      <c r="A179" s="212">
        <v>32</v>
      </c>
      <c r="B179" s="143" t="s">
        <v>777</v>
      </c>
      <c r="C179" s="144" t="s">
        <v>778</v>
      </c>
      <c r="D179" s="212" t="s">
        <v>749</v>
      </c>
      <c r="E179" s="212" t="s">
        <v>1153</v>
      </c>
      <c r="F179" s="212" t="s">
        <v>750</v>
      </c>
    </row>
    <row r="180" spans="1:6">
      <c r="A180" s="212">
        <v>33</v>
      </c>
      <c r="B180" s="143" t="s">
        <v>516</v>
      </c>
      <c r="C180" s="144" t="s">
        <v>859</v>
      </c>
      <c r="D180" s="212" t="s">
        <v>749</v>
      </c>
      <c r="E180" s="212" t="s">
        <v>1153</v>
      </c>
      <c r="F180" s="212" t="s">
        <v>750</v>
      </c>
    </row>
    <row r="181" spans="1:6" ht="30">
      <c r="A181" s="212">
        <v>34</v>
      </c>
      <c r="B181" s="143" t="s">
        <v>503</v>
      </c>
      <c r="C181" s="144" t="s">
        <v>1156</v>
      </c>
      <c r="D181" s="212" t="s">
        <v>772</v>
      </c>
      <c r="E181" s="212" t="s">
        <v>1153</v>
      </c>
      <c r="F181" s="212" t="s">
        <v>750</v>
      </c>
    </row>
    <row r="182" spans="1:6">
      <c r="A182" s="212">
        <v>35</v>
      </c>
      <c r="B182" s="143" t="s">
        <v>860</v>
      </c>
      <c r="C182" s="144" t="s">
        <v>861</v>
      </c>
      <c r="D182" s="212" t="s">
        <v>749</v>
      </c>
      <c r="E182" s="212" t="s">
        <v>1153</v>
      </c>
      <c r="F182" s="212" t="s">
        <v>750</v>
      </c>
    </row>
    <row r="183" spans="1:6" ht="30">
      <c r="A183" s="212">
        <v>36</v>
      </c>
      <c r="B183" s="143" t="s">
        <v>725</v>
      </c>
      <c r="C183" s="144" t="s">
        <v>751</v>
      </c>
      <c r="D183" s="212" t="s">
        <v>749</v>
      </c>
      <c r="E183" s="212" t="s">
        <v>1153</v>
      </c>
      <c r="F183" s="212" t="s">
        <v>750</v>
      </c>
    </row>
    <row r="184" spans="1:6">
      <c r="A184" s="212">
        <v>37</v>
      </c>
      <c r="B184" s="143" t="s">
        <v>464</v>
      </c>
      <c r="C184" s="144" t="s">
        <v>751</v>
      </c>
      <c r="D184" s="212" t="s">
        <v>749</v>
      </c>
      <c r="E184" s="212" t="s">
        <v>1153</v>
      </c>
      <c r="F184" s="212" t="s">
        <v>750</v>
      </c>
    </row>
    <row r="185" spans="1:6">
      <c r="A185" s="212">
        <v>38</v>
      </c>
      <c r="B185" s="143" t="s">
        <v>489</v>
      </c>
      <c r="C185" s="144" t="s">
        <v>778</v>
      </c>
      <c r="D185" s="212" t="s">
        <v>749</v>
      </c>
      <c r="E185" s="212" t="s">
        <v>1153</v>
      </c>
      <c r="F185" s="212" t="s">
        <v>750</v>
      </c>
    </row>
    <row r="186" spans="1:6">
      <c r="A186" s="212">
        <v>39</v>
      </c>
      <c r="B186" s="143" t="s">
        <v>504</v>
      </c>
      <c r="C186" s="144" t="s">
        <v>794</v>
      </c>
      <c r="D186" s="212" t="s">
        <v>749</v>
      </c>
      <c r="E186" s="212" t="s">
        <v>1153</v>
      </c>
      <c r="F186" s="212" t="s">
        <v>750</v>
      </c>
    </row>
    <row r="187" spans="1:6">
      <c r="A187" s="212">
        <v>40</v>
      </c>
      <c r="B187" s="143" t="s">
        <v>767</v>
      </c>
      <c r="C187" s="212" t="s">
        <v>798</v>
      </c>
      <c r="D187" s="212" t="s">
        <v>749</v>
      </c>
      <c r="E187" s="212" t="s">
        <v>1153</v>
      </c>
      <c r="F187" s="212" t="s">
        <v>750</v>
      </c>
    </row>
    <row r="188" spans="1:6" ht="30">
      <c r="A188" s="212">
        <v>41</v>
      </c>
      <c r="B188" s="143" t="s">
        <v>781</v>
      </c>
      <c r="C188" s="144" t="s">
        <v>769</v>
      </c>
      <c r="D188" s="212" t="s">
        <v>749</v>
      </c>
      <c r="E188" s="212" t="s">
        <v>1153</v>
      </c>
      <c r="F188" s="212" t="s">
        <v>750</v>
      </c>
    </row>
    <row r="189" spans="1:6">
      <c r="A189" s="212">
        <v>42</v>
      </c>
      <c r="B189" s="143" t="s">
        <v>571</v>
      </c>
      <c r="C189" s="144" t="s">
        <v>762</v>
      </c>
      <c r="D189" s="212" t="s">
        <v>749</v>
      </c>
      <c r="E189" s="212" t="s">
        <v>1153</v>
      </c>
      <c r="F189" s="212" t="s">
        <v>750</v>
      </c>
    </row>
    <row r="190" spans="1:6">
      <c r="A190" s="212">
        <v>43</v>
      </c>
      <c r="B190" s="143" t="s">
        <v>862</v>
      </c>
      <c r="C190" s="144" t="s">
        <v>762</v>
      </c>
      <c r="D190" s="212" t="s">
        <v>749</v>
      </c>
      <c r="E190" s="212" t="s">
        <v>1153</v>
      </c>
      <c r="F190" s="212" t="s">
        <v>750</v>
      </c>
    </row>
    <row r="191" spans="1:6" ht="45">
      <c r="A191" s="212">
        <v>44</v>
      </c>
      <c r="B191" s="143" t="s">
        <v>863</v>
      </c>
      <c r="C191" s="144" t="s">
        <v>851</v>
      </c>
      <c r="D191" s="212" t="s">
        <v>835</v>
      </c>
      <c r="E191" s="212" t="s">
        <v>1153</v>
      </c>
      <c r="F191" s="212" t="s">
        <v>750</v>
      </c>
    </row>
    <row r="192" spans="1:6">
      <c r="A192" s="212">
        <v>45</v>
      </c>
      <c r="B192" s="143" t="s">
        <v>864</v>
      </c>
      <c r="C192" s="144" t="s">
        <v>851</v>
      </c>
      <c r="D192" s="212" t="s">
        <v>835</v>
      </c>
      <c r="E192" s="212" t="s">
        <v>1153</v>
      </c>
      <c r="F192" s="212" t="s">
        <v>750</v>
      </c>
    </row>
    <row r="193" spans="1:6" ht="30">
      <c r="A193" s="212">
        <v>46</v>
      </c>
      <c r="B193" s="143" t="s">
        <v>496</v>
      </c>
      <c r="C193" s="144" t="s">
        <v>831</v>
      </c>
      <c r="D193" s="212" t="s">
        <v>772</v>
      </c>
      <c r="E193" s="212" t="s">
        <v>1153</v>
      </c>
      <c r="F193" s="212" t="s">
        <v>750</v>
      </c>
    </row>
    <row r="194" spans="1:6" ht="30">
      <c r="A194" s="212">
        <v>47</v>
      </c>
      <c r="B194" s="143" t="s">
        <v>574</v>
      </c>
      <c r="C194" s="144" t="s">
        <v>865</v>
      </c>
      <c r="D194" s="212" t="s">
        <v>835</v>
      </c>
      <c r="E194" s="212" t="s">
        <v>1153</v>
      </c>
      <c r="F194" s="212" t="s">
        <v>750</v>
      </c>
    </row>
    <row r="195" spans="1:6" ht="60">
      <c r="A195" s="212">
        <v>48</v>
      </c>
      <c r="B195" s="143" t="s">
        <v>866</v>
      </c>
      <c r="C195" s="144" t="s">
        <v>787</v>
      </c>
      <c r="D195" s="212" t="s">
        <v>749</v>
      </c>
      <c r="E195" s="212" t="s">
        <v>1153</v>
      </c>
      <c r="F195" s="212" t="s">
        <v>750</v>
      </c>
    </row>
    <row r="196" spans="1:6" ht="30">
      <c r="A196" s="212">
        <v>49</v>
      </c>
      <c r="B196" s="143" t="s">
        <v>867</v>
      </c>
      <c r="C196" s="144" t="s">
        <v>787</v>
      </c>
      <c r="D196" s="212" t="s">
        <v>749</v>
      </c>
      <c r="E196" s="212" t="s">
        <v>1153</v>
      </c>
      <c r="F196" s="212" t="s">
        <v>750</v>
      </c>
    </row>
    <row r="197" spans="1:6" ht="45">
      <c r="A197" s="212">
        <v>50</v>
      </c>
      <c r="B197" s="143" t="s">
        <v>868</v>
      </c>
      <c r="C197" s="144" t="s">
        <v>869</v>
      </c>
      <c r="D197" s="212" t="s">
        <v>749</v>
      </c>
      <c r="E197" s="212" t="s">
        <v>1153</v>
      </c>
      <c r="F197" s="212" t="s">
        <v>750</v>
      </c>
    </row>
    <row r="198" spans="1:6">
      <c r="A198" s="212">
        <v>51</v>
      </c>
      <c r="B198" s="143" t="s">
        <v>870</v>
      </c>
      <c r="C198" s="144" t="s">
        <v>787</v>
      </c>
      <c r="D198" s="212" t="s">
        <v>749</v>
      </c>
      <c r="E198" s="212" t="s">
        <v>1153</v>
      </c>
      <c r="F198" s="212" t="s">
        <v>750</v>
      </c>
    </row>
    <row r="199" spans="1:6" ht="30">
      <c r="A199" s="212">
        <v>52</v>
      </c>
      <c r="B199" s="143" t="s">
        <v>871</v>
      </c>
      <c r="C199" s="144" t="s">
        <v>787</v>
      </c>
      <c r="D199" s="212" t="s">
        <v>749</v>
      </c>
      <c r="E199" s="212" t="s">
        <v>1153</v>
      </c>
      <c r="F199" s="212" t="s">
        <v>750</v>
      </c>
    </row>
    <row r="200" spans="1:6" ht="30">
      <c r="A200" s="212">
        <v>53</v>
      </c>
      <c r="B200" s="143" t="s">
        <v>872</v>
      </c>
      <c r="C200" s="144" t="s">
        <v>873</v>
      </c>
      <c r="D200" s="212" t="s">
        <v>749</v>
      </c>
      <c r="E200" s="212" t="s">
        <v>1153</v>
      </c>
      <c r="F200" s="212" t="s">
        <v>750</v>
      </c>
    </row>
    <row r="201" spans="1:6">
      <c r="A201" s="212">
        <v>54</v>
      </c>
      <c r="B201" s="143" t="s">
        <v>874</v>
      </c>
      <c r="C201" s="144" t="s">
        <v>851</v>
      </c>
      <c r="D201" s="212" t="s">
        <v>835</v>
      </c>
      <c r="E201" s="212" t="s">
        <v>1153</v>
      </c>
      <c r="F201" s="212" t="s">
        <v>750</v>
      </c>
    </row>
    <row r="202" spans="1:6" ht="30">
      <c r="A202" s="212">
        <v>55</v>
      </c>
      <c r="B202" s="143" t="s">
        <v>875</v>
      </c>
      <c r="C202" s="144" t="s">
        <v>798</v>
      </c>
      <c r="D202" s="212" t="s">
        <v>749</v>
      </c>
      <c r="E202" s="212" t="s">
        <v>1153</v>
      </c>
      <c r="F202" s="212" t="s">
        <v>750</v>
      </c>
    </row>
    <row r="203" spans="1:6" ht="30">
      <c r="A203" s="212">
        <v>56</v>
      </c>
      <c r="B203" s="143" t="s">
        <v>486</v>
      </c>
      <c r="C203" s="144" t="s">
        <v>836</v>
      </c>
      <c r="D203" s="212" t="s">
        <v>772</v>
      </c>
      <c r="E203" s="212" t="s">
        <v>1153</v>
      </c>
      <c r="F203" s="212" t="s">
        <v>750</v>
      </c>
    </row>
    <row r="204" spans="1:6" ht="30">
      <c r="A204" s="212">
        <v>57</v>
      </c>
      <c r="B204" s="143" t="s">
        <v>474</v>
      </c>
      <c r="C204" s="144" t="s">
        <v>762</v>
      </c>
      <c r="D204" s="212" t="s">
        <v>749</v>
      </c>
      <c r="E204" s="212" t="s">
        <v>1153</v>
      </c>
      <c r="F204" s="212" t="s">
        <v>750</v>
      </c>
    </row>
    <row r="205" spans="1:6" ht="15" customHeight="1">
      <c r="A205" s="212">
        <v>58</v>
      </c>
      <c r="B205" s="143" t="s">
        <v>1147</v>
      </c>
      <c r="C205" s="212" t="s">
        <v>775</v>
      </c>
      <c r="D205" s="212" t="s">
        <v>749</v>
      </c>
      <c r="E205" s="212" t="s">
        <v>1153</v>
      </c>
      <c r="F205" s="212" t="s">
        <v>750</v>
      </c>
    </row>
    <row r="206" spans="1:6">
      <c r="A206" s="212">
        <v>59</v>
      </c>
      <c r="B206" s="143" t="s">
        <v>1148</v>
      </c>
      <c r="C206" s="212" t="s">
        <v>775</v>
      </c>
      <c r="D206" s="212" t="s">
        <v>749</v>
      </c>
      <c r="E206" s="212" t="s">
        <v>1153</v>
      </c>
      <c r="F206" s="212" t="s">
        <v>750</v>
      </c>
    </row>
    <row r="207" spans="1:6">
      <c r="A207" s="212">
        <v>60</v>
      </c>
      <c r="B207" s="143" t="s">
        <v>1149</v>
      </c>
      <c r="C207" s="212" t="s">
        <v>1151</v>
      </c>
      <c r="D207" s="212" t="s">
        <v>749</v>
      </c>
      <c r="E207" s="212" t="s">
        <v>1153</v>
      </c>
      <c r="F207" s="212" t="s">
        <v>750</v>
      </c>
    </row>
    <row r="208" spans="1:6" ht="30" customHeight="1">
      <c r="A208" s="212">
        <v>61</v>
      </c>
      <c r="B208" s="143" t="s">
        <v>1150</v>
      </c>
      <c r="C208" s="212" t="s">
        <v>1152</v>
      </c>
      <c r="D208" s="212" t="s">
        <v>749</v>
      </c>
      <c r="E208" s="212" t="s">
        <v>1153</v>
      </c>
      <c r="F208" s="212" t="s">
        <v>750</v>
      </c>
    </row>
    <row r="210" spans="1:6">
      <c r="A210" s="135"/>
      <c r="B210" s="117"/>
      <c r="C210" s="135"/>
      <c r="D210" s="482"/>
      <c r="E210" s="483"/>
      <c r="F210" s="483"/>
    </row>
    <row r="211" spans="1:6">
      <c r="A211" s="373" t="s">
        <v>155</v>
      </c>
      <c r="B211" s="479"/>
      <c r="C211" s="479"/>
      <c r="D211" s="479"/>
      <c r="E211" s="479"/>
      <c r="F211" s="479"/>
    </row>
    <row r="212" spans="1:6">
      <c r="A212" s="373" t="s">
        <v>1134</v>
      </c>
      <c r="B212" s="479"/>
      <c r="C212" s="479"/>
      <c r="D212" s="479"/>
      <c r="E212" s="479"/>
      <c r="F212" s="479"/>
    </row>
    <row r="213" spans="1:6">
      <c r="A213" s="467" t="s">
        <v>1</v>
      </c>
      <c r="B213" s="480"/>
      <c r="C213" s="480"/>
      <c r="D213" s="480"/>
      <c r="E213" s="480"/>
      <c r="F213" s="480"/>
    </row>
    <row r="214" spans="1:6">
      <c r="A214" s="145"/>
      <c r="B214" s="41"/>
      <c r="C214" s="141"/>
      <c r="D214" s="141"/>
      <c r="E214" s="141"/>
      <c r="F214" s="141"/>
    </row>
    <row r="215" spans="1:6" ht="60" customHeight="1">
      <c r="A215" s="468" t="s">
        <v>1157</v>
      </c>
      <c r="B215" s="481"/>
      <c r="C215" s="481"/>
      <c r="D215" s="481"/>
      <c r="E215" s="481"/>
      <c r="F215" s="481"/>
    </row>
    <row r="216" spans="1:6">
      <c r="A216" s="475" t="s">
        <v>38</v>
      </c>
      <c r="B216" s="476"/>
      <c r="C216" s="476"/>
      <c r="D216" s="476"/>
      <c r="E216" s="476"/>
      <c r="F216" s="476"/>
    </row>
    <row r="217" spans="1:6">
      <c r="A217" s="474" t="s">
        <v>0</v>
      </c>
      <c r="B217" s="425" t="s">
        <v>39</v>
      </c>
      <c r="C217" s="425" t="s">
        <v>36</v>
      </c>
      <c r="D217" s="425"/>
      <c r="E217" s="425" t="s">
        <v>34</v>
      </c>
      <c r="F217" s="425" t="s">
        <v>180</v>
      </c>
    </row>
    <row r="218" spans="1:6" ht="73.5" customHeight="1">
      <c r="A218" s="474"/>
      <c r="B218" s="439"/>
      <c r="C218" s="119" t="s">
        <v>37</v>
      </c>
      <c r="D218" s="119" t="s">
        <v>40</v>
      </c>
      <c r="E218" s="425"/>
      <c r="F218" s="425"/>
    </row>
    <row r="219" spans="1:6">
      <c r="A219" s="212">
        <v>1</v>
      </c>
      <c r="B219" s="143" t="s">
        <v>360</v>
      </c>
      <c r="C219" s="144" t="s">
        <v>748</v>
      </c>
      <c r="D219" s="212" t="s">
        <v>749</v>
      </c>
      <c r="E219" s="212" t="s">
        <v>1153</v>
      </c>
      <c r="F219" s="212" t="s">
        <v>750</v>
      </c>
    </row>
    <row r="220" spans="1:6">
      <c r="A220" s="212">
        <v>2</v>
      </c>
      <c r="B220" s="143" t="s">
        <v>555</v>
      </c>
      <c r="C220" s="212" t="s">
        <v>751</v>
      </c>
      <c r="D220" s="212" t="s">
        <v>749</v>
      </c>
      <c r="E220" s="212" t="s">
        <v>1153</v>
      </c>
      <c r="F220" s="212" t="s">
        <v>750</v>
      </c>
    </row>
    <row r="221" spans="1:6" ht="45">
      <c r="A221" s="212">
        <v>3</v>
      </c>
      <c r="B221" s="143" t="s">
        <v>876</v>
      </c>
      <c r="C221" s="212" t="s">
        <v>751</v>
      </c>
      <c r="D221" s="212" t="s">
        <v>749</v>
      </c>
      <c r="E221" s="212" t="s">
        <v>1153</v>
      </c>
      <c r="F221" s="212" t="s">
        <v>750</v>
      </c>
    </row>
    <row r="222" spans="1:6">
      <c r="A222" s="212">
        <v>4</v>
      </c>
      <c r="B222" s="143" t="s">
        <v>752</v>
      </c>
      <c r="C222" s="212" t="s">
        <v>751</v>
      </c>
      <c r="D222" s="212" t="s">
        <v>749</v>
      </c>
      <c r="E222" s="212" t="s">
        <v>1153</v>
      </c>
      <c r="F222" s="212" t="s">
        <v>750</v>
      </c>
    </row>
    <row r="223" spans="1:6">
      <c r="A223" s="212">
        <v>5</v>
      </c>
      <c r="B223" s="143" t="s">
        <v>221</v>
      </c>
      <c r="C223" s="212" t="s">
        <v>753</v>
      </c>
      <c r="D223" s="212" t="s">
        <v>749</v>
      </c>
      <c r="E223" s="212" t="s">
        <v>1153</v>
      </c>
      <c r="F223" s="212" t="s">
        <v>750</v>
      </c>
    </row>
    <row r="224" spans="1:6">
      <c r="A224" s="212">
        <v>6</v>
      </c>
      <c r="B224" s="143" t="s">
        <v>760</v>
      </c>
      <c r="C224" s="212" t="s">
        <v>794</v>
      </c>
      <c r="D224" s="212" t="s">
        <v>749</v>
      </c>
      <c r="E224" s="212" t="s">
        <v>1153</v>
      </c>
      <c r="F224" s="212" t="s">
        <v>750</v>
      </c>
    </row>
    <row r="225" spans="1:6">
      <c r="A225" s="212">
        <v>7</v>
      </c>
      <c r="B225" s="143" t="s">
        <v>489</v>
      </c>
      <c r="C225" s="212" t="s">
        <v>778</v>
      </c>
      <c r="D225" s="212" t="s">
        <v>749</v>
      </c>
      <c r="E225" s="212" t="s">
        <v>1153</v>
      </c>
      <c r="F225" s="212" t="s">
        <v>750</v>
      </c>
    </row>
    <row r="226" spans="1:6">
      <c r="A226" s="212">
        <v>8</v>
      </c>
      <c r="B226" s="143" t="s">
        <v>471</v>
      </c>
      <c r="C226" s="212" t="s">
        <v>794</v>
      </c>
      <c r="D226" s="212" t="s">
        <v>749</v>
      </c>
      <c r="E226" s="212" t="s">
        <v>1153</v>
      </c>
      <c r="F226" s="212" t="s">
        <v>750</v>
      </c>
    </row>
    <row r="227" spans="1:6">
      <c r="A227" s="212">
        <v>9</v>
      </c>
      <c r="B227" s="143" t="s">
        <v>407</v>
      </c>
      <c r="C227" s="212" t="s">
        <v>794</v>
      </c>
      <c r="D227" s="212" t="s">
        <v>749</v>
      </c>
      <c r="E227" s="212" t="s">
        <v>1153</v>
      </c>
      <c r="F227" s="212" t="s">
        <v>750</v>
      </c>
    </row>
    <row r="228" spans="1:6" ht="15.75" customHeight="1">
      <c r="A228" s="212">
        <v>10</v>
      </c>
      <c r="B228" s="143" t="s">
        <v>532</v>
      </c>
      <c r="C228" s="212" t="s">
        <v>773</v>
      </c>
      <c r="D228" s="212" t="s">
        <v>749</v>
      </c>
      <c r="E228" s="212" t="s">
        <v>1153</v>
      </c>
      <c r="F228" s="212" t="s">
        <v>750</v>
      </c>
    </row>
    <row r="229" spans="1:6">
      <c r="A229" s="212">
        <v>11</v>
      </c>
      <c r="B229" s="143" t="s">
        <v>341</v>
      </c>
      <c r="C229" s="212" t="s">
        <v>762</v>
      </c>
      <c r="D229" s="212" t="s">
        <v>749</v>
      </c>
      <c r="E229" s="212" t="s">
        <v>1153</v>
      </c>
      <c r="F229" s="212" t="s">
        <v>750</v>
      </c>
    </row>
    <row r="230" spans="1:6">
      <c r="A230" s="212">
        <v>12</v>
      </c>
      <c r="B230" s="143" t="s">
        <v>351</v>
      </c>
      <c r="C230" s="212" t="s">
        <v>761</v>
      </c>
      <c r="D230" s="212" t="s">
        <v>749</v>
      </c>
      <c r="E230" s="212" t="s">
        <v>1153</v>
      </c>
      <c r="F230" s="212" t="s">
        <v>750</v>
      </c>
    </row>
    <row r="231" spans="1:6">
      <c r="A231" s="212">
        <v>13</v>
      </c>
      <c r="B231" s="143" t="s">
        <v>520</v>
      </c>
      <c r="C231" s="212" t="s">
        <v>877</v>
      </c>
      <c r="D231" s="212" t="s">
        <v>749</v>
      </c>
      <c r="E231" s="212" t="s">
        <v>1153</v>
      </c>
      <c r="F231" s="212" t="s">
        <v>750</v>
      </c>
    </row>
    <row r="232" spans="1:6">
      <c r="A232" s="212">
        <v>14</v>
      </c>
      <c r="B232" s="143" t="s">
        <v>860</v>
      </c>
      <c r="C232" s="212" t="s">
        <v>861</v>
      </c>
      <c r="D232" s="212" t="s">
        <v>749</v>
      </c>
      <c r="E232" s="212" t="s">
        <v>1153</v>
      </c>
      <c r="F232" s="212" t="s">
        <v>750</v>
      </c>
    </row>
    <row r="233" spans="1:6">
      <c r="A233" s="212">
        <v>15</v>
      </c>
      <c r="B233" s="143" t="s">
        <v>571</v>
      </c>
      <c r="C233" s="212" t="s">
        <v>762</v>
      </c>
      <c r="D233" s="212" t="s">
        <v>749</v>
      </c>
      <c r="E233" s="212" t="s">
        <v>1153</v>
      </c>
      <c r="F233" s="212" t="s">
        <v>750</v>
      </c>
    </row>
    <row r="234" spans="1:6">
      <c r="A234" s="212">
        <v>16</v>
      </c>
      <c r="B234" s="143" t="s">
        <v>566</v>
      </c>
      <c r="C234" s="212" t="s">
        <v>780</v>
      </c>
      <c r="D234" s="212" t="s">
        <v>749</v>
      </c>
      <c r="E234" s="212" t="s">
        <v>1153</v>
      </c>
      <c r="F234" s="212" t="s">
        <v>750</v>
      </c>
    </row>
    <row r="235" spans="1:6" ht="30">
      <c r="A235" s="212">
        <v>17</v>
      </c>
      <c r="B235" s="143" t="s">
        <v>564</v>
      </c>
      <c r="C235" s="212" t="s">
        <v>810</v>
      </c>
      <c r="D235" s="212" t="s">
        <v>835</v>
      </c>
      <c r="E235" s="212" t="s">
        <v>1153</v>
      </c>
      <c r="F235" s="212" t="s">
        <v>750</v>
      </c>
    </row>
    <row r="236" spans="1:6" ht="15" customHeight="1">
      <c r="A236" s="212">
        <v>18</v>
      </c>
      <c r="B236" s="143" t="s">
        <v>486</v>
      </c>
      <c r="C236" s="212" t="s">
        <v>836</v>
      </c>
      <c r="D236" s="212" t="s">
        <v>772</v>
      </c>
      <c r="E236" s="212" t="s">
        <v>1153</v>
      </c>
      <c r="F236" s="212" t="s">
        <v>750</v>
      </c>
    </row>
    <row r="237" spans="1:6" ht="30">
      <c r="A237" s="212">
        <v>19</v>
      </c>
      <c r="B237" s="143" t="s">
        <v>878</v>
      </c>
      <c r="C237" s="212" t="s">
        <v>778</v>
      </c>
      <c r="D237" s="212" t="s">
        <v>749</v>
      </c>
      <c r="E237" s="212" t="s">
        <v>1153</v>
      </c>
      <c r="F237" s="212" t="s">
        <v>750</v>
      </c>
    </row>
    <row r="238" spans="1:6" ht="30">
      <c r="A238" s="212">
        <v>20</v>
      </c>
      <c r="B238" s="143" t="s">
        <v>879</v>
      </c>
      <c r="C238" s="212" t="s">
        <v>880</v>
      </c>
      <c r="D238" s="212" t="s">
        <v>772</v>
      </c>
      <c r="E238" s="212" t="s">
        <v>1153</v>
      </c>
      <c r="F238" s="212" t="s">
        <v>750</v>
      </c>
    </row>
    <row r="239" spans="1:6" ht="60">
      <c r="A239" s="212">
        <v>21</v>
      </c>
      <c r="B239" s="143" t="s">
        <v>543</v>
      </c>
      <c r="C239" s="212" t="s">
        <v>873</v>
      </c>
      <c r="D239" s="212" t="s">
        <v>749</v>
      </c>
      <c r="E239" s="212" t="s">
        <v>1153</v>
      </c>
      <c r="F239" s="212" t="s">
        <v>750</v>
      </c>
    </row>
    <row r="240" spans="1:6" ht="30">
      <c r="A240" s="212">
        <v>22</v>
      </c>
      <c r="B240" s="143" t="s">
        <v>577</v>
      </c>
      <c r="C240" s="212" t="s">
        <v>859</v>
      </c>
      <c r="D240" s="212" t="s">
        <v>749</v>
      </c>
      <c r="E240" s="212" t="s">
        <v>1153</v>
      </c>
      <c r="F240" s="212" t="s">
        <v>750</v>
      </c>
    </row>
    <row r="241" spans="1:6" ht="15" customHeight="1">
      <c r="A241" s="212">
        <v>23</v>
      </c>
      <c r="B241" s="143" t="s">
        <v>433</v>
      </c>
      <c r="C241" s="212" t="s">
        <v>827</v>
      </c>
      <c r="D241" s="212" t="s">
        <v>749</v>
      </c>
      <c r="E241" s="212" t="s">
        <v>1153</v>
      </c>
      <c r="F241" s="212" t="s">
        <v>750</v>
      </c>
    </row>
    <row r="242" spans="1:6" ht="15.75" customHeight="1">
      <c r="A242" s="212">
        <v>24</v>
      </c>
      <c r="B242" s="143" t="s">
        <v>364</v>
      </c>
      <c r="C242" s="212" t="s">
        <v>775</v>
      </c>
      <c r="D242" s="212" t="s">
        <v>749</v>
      </c>
      <c r="E242" s="212" t="s">
        <v>1153</v>
      </c>
      <c r="F242" s="212" t="s">
        <v>750</v>
      </c>
    </row>
    <row r="243" spans="1:6" ht="30">
      <c r="A243" s="212">
        <v>25</v>
      </c>
      <c r="B243" s="143" t="s">
        <v>881</v>
      </c>
      <c r="C243" s="212" t="s">
        <v>762</v>
      </c>
      <c r="D243" s="212" t="s">
        <v>749</v>
      </c>
      <c r="E243" s="212" t="s">
        <v>1153</v>
      </c>
      <c r="F243" s="212" t="s">
        <v>750</v>
      </c>
    </row>
    <row r="244" spans="1:6" ht="30">
      <c r="A244" s="212">
        <v>26</v>
      </c>
      <c r="B244" s="143" t="s">
        <v>882</v>
      </c>
      <c r="C244" s="212" t="s">
        <v>822</v>
      </c>
      <c r="D244" s="212" t="s">
        <v>823</v>
      </c>
      <c r="E244" s="212" t="s">
        <v>1153</v>
      </c>
      <c r="F244" s="212" t="s">
        <v>750</v>
      </c>
    </row>
    <row r="245" spans="1:6">
      <c r="A245" s="212">
        <v>27</v>
      </c>
      <c r="B245" s="143" t="s">
        <v>573</v>
      </c>
      <c r="C245" s="212" t="s">
        <v>776</v>
      </c>
      <c r="D245" s="212" t="s">
        <v>772</v>
      </c>
      <c r="E245" s="212" t="s">
        <v>1153</v>
      </c>
      <c r="F245" s="212" t="s">
        <v>750</v>
      </c>
    </row>
    <row r="246" spans="1:6">
      <c r="A246" s="212">
        <v>28</v>
      </c>
      <c r="B246" s="143" t="s">
        <v>883</v>
      </c>
      <c r="C246" s="212" t="s">
        <v>778</v>
      </c>
      <c r="D246" s="212" t="s">
        <v>749</v>
      </c>
      <c r="E246" s="212" t="s">
        <v>1153</v>
      </c>
      <c r="F246" s="212" t="s">
        <v>750</v>
      </c>
    </row>
    <row r="247" spans="1:6" ht="30">
      <c r="A247" s="212">
        <v>29</v>
      </c>
      <c r="B247" s="143" t="s">
        <v>884</v>
      </c>
      <c r="C247" s="212" t="s">
        <v>789</v>
      </c>
      <c r="D247" s="212" t="s">
        <v>749</v>
      </c>
      <c r="E247" s="212" t="s">
        <v>1153</v>
      </c>
      <c r="F247" s="212" t="s">
        <v>750</v>
      </c>
    </row>
    <row r="248" spans="1:6">
      <c r="A248" s="212">
        <v>30</v>
      </c>
      <c r="B248" s="143" t="s">
        <v>885</v>
      </c>
      <c r="C248" s="146" t="s">
        <v>765</v>
      </c>
      <c r="D248" s="212" t="s">
        <v>835</v>
      </c>
      <c r="E248" s="212" t="s">
        <v>1153</v>
      </c>
      <c r="F248" s="212" t="s">
        <v>750</v>
      </c>
    </row>
    <row r="249" spans="1:6" ht="30">
      <c r="A249" s="212">
        <v>31</v>
      </c>
      <c r="B249" s="143" t="s">
        <v>574</v>
      </c>
      <c r="C249" s="212" t="s">
        <v>865</v>
      </c>
      <c r="D249" s="212" t="s">
        <v>835</v>
      </c>
      <c r="E249" s="212" t="s">
        <v>1153</v>
      </c>
      <c r="F249" s="212" t="s">
        <v>750</v>
      </c>
    </row>
    <row r="250" spans="1:6" ht="15" customHeight="1">
      <c r="A250" s="212">
        <v>32</v>
      </c>
      <c r="B250" s="143" t="s">
        <v>347</v>
      </c>
      <c r="C250" s="212" t="s">
        <v>789</v>
      </c>
      <c r="D250" s="212" t="s">
        <v>749</v>
      </c>
      <c r="E250" s="212" t="s">
        <v>1153</v>
      </c>
      <c r="F250" s="212" t="s">
        <v>750</v>
      </c>
    </row>
    <row r="251" spans="1:6" ht="45">
      <c r="A251" s="212">
        <v>33</v>
      </c>
      <c r="B251" s="143" t="s">
        <v>886</v>
      </c>
      <c r="C251" s="212" t="s">
        <v>887</v>
      </c>
      <c r="D251" s="212" t="s">
        <v>749</v>
      </c>
      <c r="E251" s="212" t="s">
        <v>1153</v>
      </c>
      <c r="F251" s="212" t="s">
        <v>750</v>
      </c>
    </row>
    <row r="252" spans="1:6" ht="30" customHeight="1">
      <c r="A252" s="212">
        <v>34</v>
      </c>
      <c r="B252" s="143" t="s">
        <v>569</v>
      </c>
      <c r="C252" s="212" t="s">
        <v>787</v>
      </c>
      <c r="D252" s="212" t="s">
        <v>749</v>
      </c>
      <c r="E252" s="212" t="s">
        <v>1153</v>
      </c>
      <c r="F252" s="212" t="s">
        <v>750</v>
      </c>
    </row>
    <row r="253" spans="1:6" ht="45">
      <c r="A253" s="212">
        <v>35</v>
      </c>
      <c r="B253" s="143" t="s">
        <v>558</v>
      </c>
      <c r="C253" s="212" t="s">
        <v>888</v>
      </c>
      <c r="D253" s="212" t="s">
        <v>772</v>
      </c>
      <c r="E253" s="212" t="s">
        <v>1153</v>
      </c>
      <c r="F253" s="212" t="s">
        <v>750</v>
      </c>
    </row>
    <row r="254" spans="1:6" ht="30">
      <c r="A254" s="212">
        <v>36</v>
      </c>
      <c r="B254" s="143" t="s">
        <v>529</v>
      </c>
      <c r="C254" s="212" t="s">
        <v>783</v>
      </c>
      <c r="D254" s="212" t="s">
        <v>749</v>
      </c>
      <c r="E254" s="212" t="s">
        <v>1153</v>
      </c>
      <c r="F254" s="212" t="s">
        <v>750</v>
      </c>
    </row>
    <row r="255" spans="1:6" ht="30">
      <c r="A255" s="212">
        <v>37</v>
      </c>
      <c r="B255" s="143" t="s">
        <v>584</v>
      </c>
      <c r="C255" s="212" t="s">
        <v>889</v>
      </c>
      <c r="D255" s="212" t="s">
        <v>772</v>
      </c>
      <c r="E255" s="212" t="s">
        <v>1153</v>
      </c>
      <c r="F255" s="212" t="s">
        <v>750</v>
      </c>
    </row>
    <row r="256" spans="1:6" ht="30">
      <c r="A256" s="212">
        <v>38</v>
      </c>
      <c r="B256" s="143" t="s">
        <v>474</v>
      </c>
      <c r="C256" s="212" t="s">
        <v>851</v>
      </c>
      <c r="D256" s="212" t="s">
        <v>835</v>
      </c>
      <c r="E256" s="212" t="s">
        <v>1153</v>
      </c>
      <c r="F256" s="212" t="s">
        <v>750</v>
      </c>
    </row>
    <row r="257" spans="1:6" ht="30">
      <c r="A257" s="212">
        <v>39</v>
      </c>
      <c r="B257" s="143" t="s">
        <v>493</v>
      </c>
      <c r="C257" s="212" t="s">
        <v>813</v>
      </c>
      <c r="D257" s="212" t="s">
        <v>749</v>
      </c>
      <c r="E257" s="212" t="s">
        <v>1153</v>
      </c>
      <c r="F257" s="212" t="s">
        <v>750</v>
      </c>
    </row>
    <row r="258" spans="1:6" ht="30">
      <c r="A258" s="212">
        <v>40</v>
      </c>
      <c r="B258" s="143" t="s">
        <v>565</v>
      </c>
      <c r="C258" s="212" t="s">
        <v>773</v>
      </c>
      <c r="D258" s="212" t="s">
        <v>749</v>
      </c>
      <c r="E258" s="212" t="s">
        <v>1153</v>
      </c>
      <c r="F258" s="212" t="s">
        <v>750</v>
      </c>
    </row>
    <row r="259" spans="1:6" ht="60">
      <c r="A259" s="212">
        <v>41</v>
      </c>
      <c r="B259" s="143" t="s">
        <v>547</v>
      </c>
      <c r="C259" s="212" t="s">
        <v>890</v>
      </c>
      <c r="D259" s="212" t="s">
        <v>772</v>
      </c>
      <c r="E259" s="212" t="s">
        <v>1153</v>
      </c>
      <c r="F259" s="212" t="s">
        <v>750</v>
      </c>
    </row>
    <row r="260" spans="1:6" ht="30">
      <c r="A260" s="212">
        <v>42</v>
      </c>
      <c r="B260" s="143" t="s">
        <v>526</v>
      </c>
      <c r="C260" s="212" t="s">
        <v>826</v>
      </c>
      <c r="D260" s="212" t="s">
        <v>749</v>
      </c>
      <c r="E260" s="212" t="s">
        <v>1153</v>
      </c>
      <c r="F260" s="212" t="s">
        <v>750</v>
      </c>
    </row>
    <row r="261" spans="1:6">
      <c r="A261" s="212">
        <v>43</v>
      </c>
      <c r="B261" s="143" t="s">
        <v>767</v>
      </c>
      <c r="C261" s="212" t="s">
        <v>891</v>
      </c>
      <c r="D261" s="212" t="s">
        <v>749</v>
      </c>
      <c r="E261" s="212" t="s">
        <v>1153</v>
      </c>
      <c r="F261" s="212" t="s">
        <v>750</v>
      </c>
    </row>
    <row r="262" spans="1:6">
      <c r="A262" s="212">
        <v>44</v>
      </c>
      <c r="B262" s="143" t="s">
        <v>892</v>
      </c>
      <c r="C262" s="212" t="s">
        <v>891</v>
      </c>
      <c r="D262" s="212" t="s">
        <v>749</v>
      </c>
      <c r="E262" s="212" t="s">
        <v>1153</v>
      </c>
      <c r="F262" s="212" t="s">
        <v>750</v>
      </c>
    </row>
    <row r="263" spans="1:6" ht="30">
      <c r="A263" s="212">
        <v>45</v>
      </c>
      <c r="B263" s="143" t="s">
        <v>893</v>
      </c>
      <c r="C263" s="212" t="s">
        <v>861</v>
      </c>
      <c r="D263" s="212" t="s">
        <v>749</v>
      </c>
      <c r="E263" s="212" t="s">
        <v>1153</v>
      </c>
      <c r="F263" s="212" t="s">
        <v>750</v>
      </c>
    </row>
    <row r="264" spans="1:6" ht="30">
      <c r="A264" s="212">
        <v>46</v>
      </c>
      <c r="B264" s="143" t="s">
        <v>894</v>
      </c>
      <c r="C264" s="212" t="s">
        <v>861</v>
      </c>
      <c r="D264" s="212" t="s">
        <v>749</v>
      </c>
      <c r="E264" s="212" t="s">
        <v>1153</v>
      </c>
      <c r="F264" s="212" t="s">
        <v>750</v>
      </c>
    </row>
    <row r="265" spans="1:6">
      <c r="A265" s="212">
        <v>47</v>
      </c>
      <c r="B265" s="143" t="s">
        <v>895</v>
      </c>
      <c r="C265" s="212" t="s">
        <v>861</v>
      </c>
      <c r="D265" s="212" t="s">
        <v>749</v>
      </c>
      <c r="E265" s="212" t="s">
        <v>1153</v>
      </c>
      <c r="F265" s="212" t="s">
        <v>750</v>
      </c>
    </row>
    <row r="266" spans="1:6" ht="30">
      <c r="A266" s="212">
        <v>48</v>
      </c>
      <c r="B266" s="143" t="s">
        <v>496</v>
      </c>
      <c r="C266" s="212" t="s">
        <v>831</v>
      </c>
      <c r="D266" s="212" t="s">
        <v>772</v>
      </c>
      <c r="E266" s="212" t="s">
        <v>1153</v>
      </c>
      <c r="F266" s="212" t="s">
        <v>750</v>
      </c>
    </row>
    <row r="267" spans="1:6" ht="45" customHeight="1">
      <c r="A267" s="212">
        <v>49</v>
      </c>
      <c r="B267" s="143" t="s">
        <v>536</v>
      </c>
      <c r="C267" s="212" t="s">
        <v>896</v>
      </c>
      <c r="D267" s="212" t="s">
        <v>772</v>
      </c>
      <c r="E267" s="212" t="s">
        <v>1153</v>
      </c>
      <c r="F267" s="212" t="s">
        <v>750</v>
      </c>
    </row>
    <row r="268" spans="1:6" ht="30">
      <c r="A268" s="212">
        <v>50</v>
      </c>
      <c r="B268" s="143" t="s">
        <v>897</v>
      </c>
      <c r="C268" s="212" t="s">
        <v>898</v>
      </c>
      <c r="D268" s="212" t="s">
        <v>835</v>
      </c>
      <c r="E268" s="212" t="s">
        <v>1153</v>
      </c>
      <c r="F268" s="212" t="s">
        <v>750</v>
      </c>
    </row>
    <row r="269" spans="1:6" ht="45">
      <c r="A269" s="212">
        <v>51</v>
      </c>
      <c r="B269" s="143" t="s">
        <v>572</v>
      </c>
      <c r="C269" s="212" t="s">
        <v>831</v>
      </c>
      <c r="D269" s="212" t="s">
        <v>772</v>
      </c>
      <c r="E269" s="212" t="s">
        <v>1153</v>
      </c>
      <c r="F269" s="212" t="s">
        <v>750</v>
      </c>
    </row>
    <row r="270" spans="1:6" ht="30" customHeight="1">
      <c r="A270" s="212">
        <v>52</v>
      </c>
      <c r="B270" s="143" t="s">
        <v>875</v>
      </c>
      <c r="C270" s="212" t="s">
        <v>798</v>
      </c>
      <c r="D270" s="212" t="s">
        <v>749</v>
      </c>
      <c r="E270" s="212" t="s">
        <v>1153</v>
      </c>
      <c r="F270" s="212" t="s">
        <v>750</v>
      </c>
    </row>
    <row r="271" spans="1:6" ht="30">
      <c r="A271" s="212">
        <v>53</v>
      </c>
      <c r="B271" s="143" t="s">
        <v>1147</v>
      </c>
      <c r="C271" s="212" t="s">
        <v>775</v>
      </c>
      <c r="D271" s="212" t="s">
        <v>749</v>
      </c>
      <c r="E271" s="212" t="s">
        <v>1153</v>
      </c>
      <c r="F271" s="212" t="s">
        <v>750</v>
      </c>
    </row>
    <row r="272" spans="1:6">
      <c r="A272" s="212">
        <v>54</v>
      </c>
      <c r="B272" s="143" t="s">
        <v>1148</v>
      </c>
      <c r="C272" s="212" t="s">
        <v>775</v>
      </c>
      <c r="D272" s="212" t="s">
        <v>749</v>
      </c>
      <c r="E272" s="212" t="s">
        <v>1153</v>
      </c>
      <c r="F272" s="212" t="s">
        <v>750</v>
      </c>
    </row>
    <row r="273" spans="1:6">
      <c r="A273" s="212">
        <v>55</v>
      </c>
      <c r="B273" s="143" t="s">
        <v>1149</v>
      </c>
      <c r="C273" s="212" t="s">
        <v>1151</v>
      </c>
      <c r="D273" s="212" t="s">
        <v>749</v>
      </c>
      <c r="E273" s="212" t="s">
        <v>1153</v>
      </c>
      <c r="F273" s="212" t="s">
        <v>750</v>
      </c>
    </row>
    <row r="274" spans="1:6" ht="30">
      <c r="A274" s="212">
        <v>56</v>
      </c>
      <c r="B274" s="143" t="s">
        <v>1150</v>
      </c>
      <c r="C274" s="212" t="s">
        <v>1152</v>
      </c>
      <c r="D274" s="212" t="s">
        <v>749</v>
      </c>
      <c r="E274" s="212" t="s">
        <v>1153</v>
      </c>
      <c r="F274" s="212" t="s">
        <v>750</v>
      </c>
    </row>
    <row r="276" spans="1:6">
      <c r="A276" s="135"/>
      <c r="B276" s="117"/>
      <c r="C276" s="135"/>
      <c r="D276" s="482"/>
      <c r="E276" s="483"/>
      <c r="F276" s="483"/>
    </row>
    <row r="277" spans="1:6">
      <c r="A277" s="373" t="s">
        <v>155</v>
      </c>
      <c r="B277" s="479"/>
      <c r="C277" s="479"/>
      <c r="D277" s="479"/>
      <c r="E277" s="479"/>
      <c r="F277" s="479"/>
    </row>
    <row r="278" spans="1:6">
      <c r="A278" s="373" t="s">
        <v>1134</v>
      </c>
      <c r="B278" s="479"/>
      <c r="C278" s="479"/>
      <c r="D278" s="479"/>
      <c r="E278" s="479"/>
      <c r="F278" s="479"/>
    </row>
    <row r="279" spans="1:6">
      <c r="A279" s="467" t="s">
        <v>1</v>
      </c>
      <c r="B279" s="480"/>
      <c r="C279" s="480"/>
      <c r="D279" s="480"/>
      <c r="E279" s="480"/>
      <c r="F279" s="480"/>
    </row>
    <row r="280" spans="1:6">
      <c r="A280" s="145"/>
      <c r="B280" s="41"/>
      <c r="C280" s="141"/>
      <c r="D280" s="141"/>
      <c r="E280" s="141"/>
      <c r="F280" s="141"/>
    </row>
    <row r="281" spans="1:6" ht="60" customHeight="1">
      <c r="A281" s="468" t="s">
        <v>1158</v>
      </c>
      <c r="B281" s="481"/>
      <c r="C281" s="481"/>
      <c r="D281" s="481"/>
      <c r="E281" s="481"/>
      <c r="F281" s="481"/>
    </row>
    <row r="282" spans="1:6">
      <c r="A282" s="475" t="s">
        <v>38</v>
      </c>
      <c r="B282" s="476"/>
      <c r="C282" s="476"/>
      <c r="D282" s="476"/>
      <c r="E282" s="476"/>
      <c r="F282" s="476"/>
    </row>
    <row r="283" spans="1:6">
      <c r="A283" s="474" t="s">
        <v>0</v>
      </c>
      <c r="B283" s="425" t="s">
        <v>39</v>
      </c>
      <c r="C283" s="425" t="s">
        <v>36</v>
      </c>
      <c r="D283" s="425"/>
      <c r="E283" s="425" t="s">
        <v>34</v>
      </c>
      <c r="F283" s="425" t="s">
        <v>180</v>
      </c>
    </row>
    <row r="284" spans="1:6" ht="73.5" customHeight="1">
      <c r="A284" s="474"/>
      <c r="B284" s="439"/>
      <c r="C284" s="119" t="s">
        <v>37</v>
      </c>
      <c r="D284" s="119" t="s">
        <v>40</v>
      </c>
      <c r="E284" s="425"/>
      <c r="F284" s="425"/>
    </row>
    <row r="285" spans="1:6">
      <c r="A285" s="212">
        <v>1</v>
      </c>
      <c r="B285" s="143" t="s">
        <v>360</v>
      </c>
      <c r="C285" s="212" t="s">
        <v>748</v>
      </c>
      <c r="D285" s="212" t="s">
        <v>749</v>
      </c>
      <c r="E285" s="212" t="s">
        <v>1153</v>
      </c>
      <c r="F285" s="212" t="s">
        <v>750</v>
      </c>
    </row>
    <row r="286" spans="1:6">
      <c r="A286" s="212">
        <v>2</v>
      </c>
      <c r="B286" s="143" t="s">
        <v>555</v>
      </c>
      <c r="C286" s="212" t="s">
        <v>751</v>
      </c>
      <c r="D286" s="212" t="s">
        <v>749</v>
      </c>
      <c r="E286" s="212" t="s">
        <v>1153</v>
      </c>
      <c r="F286" s="212" t="s">
        <v>750</v>
      </c>
    </row>
    <row r="287" spans="1:6">
      <c r="A287" s="212">
        <v>3</v>
      </c>
      <c r="B287" s="143" t="s">
        <v>221</v>
      </c>
      <c r="C287" s="212" t="s">
        <v>753</v>
      </c>
      <c r="D287" s="212" t="s">
        <v>749</v>
      </c>
      <c r="E287" s="212" t="s">
        <v>1153</v>
      </c>
      <c r="F287" s="212" t="s">
        <v>750</v>
      </c>
    </row>
    <row r="288" spans="1:6">
      <c r="A288" s="212">
        <v>4</v>
      </c>
      <c r="B288" s="143" t="s">
        <v>752</v>
      </c>
      <c r="C288" s="212" t="s">
        <v>751</v>
      </c>
      <c r="D288" s="212" t="s">
        <v>749</v>
      </c>
      <c r="E288" s="212" t="s">
        <v>1153</v>
      </c>
      <c r="F288" s="212" t="s">
        <v>750</v>
      </c>
    </row>
    <row r="289" spans="1:6">
      <c r="A289" s="212">
        <v>5</v>
      </c>
      <c r="B289" s="143" t="s">
        <v>372</v>
      </c>
      <c r="C289" s="212" t="s">
        <v>754</v>
      </c>
      <c r="D289" s="212" t="s">
        <v>749</v>
      </c>
      <c r="E289" s="212" t="s">
        <v>1153</v>
      </c>
      <c r="F289" s="212" t="s">
        <v>750</v>
      </c>
    </row>
    <row r="290" spans="1:6" ht="30">
      <c r="A290" s="212">
        <v>6</v>
      </c>
      <c r="B290" s="143" t="s">
        <v>603</v>
      </c>
      <c r="C290" s="212" t="s">
        <v>1003</v>
      </c>
      <c r="D290" s="212" t="s">
        <v>749</v>
      </c>
      <c r="E290" s="212" t="s">
        <v>1153</v>
      </c>
      <c r="F290" s="212" t="s">
        <v>750</v>
      </c>
    </row>
    <row r="291" spans="1:6">
      <c r="A291" s="212">
        <v>7</v>
      </c>
      <c r="B291" s="143" t="s">
        <v>597</v>
      </c>
      <c r="C291" s="212" t="s">
        <v>1004</v>
      </c>
      <c r="D291" s="212" t="s">
        <v>749</v>
      </c>
      <c r="E291" s="212" t="s">
        <v>1153</v>
      </c>
      <c r="F291" s="212" t="s">
        <v>750</v>
      </c>
    </row>
    <row r="292" spans="1:6">
      <c r="A292" s="212">
        <v>8</v>
      </c>
      <c r="B292" s="143" t="s">
        <v>618</v>
      </c>
      <c r="C292" s="212" t="s">
        <v>1005</v>
      </c>
      <c r="D292" s="212" t="s">
        <v>749</v>
      </c>
      <c r="E292" s="212" t="s">
        <v>1153</v>
      </c>
      <c r="F292" s="212" t="s">
        <v>750</v>
      </c>
    </row>
    <row r="293" spans="1:6">
      <c r="A293" s="212">
        <v>9</v>
      </c>
      <c r="B293" s="143" t="s">
        <v>608</v>
      </c>
      <c r="C293" s="212" t="s">
        <v>1006</v>
      </c>
      <c r="D293" s="212" t="s">
        <v>749</v>
      </c>
      <c r="E293" s="212" t="s">
        <v>1153</v>
      </c>
      <c r="F293" s="212" t="s">
        <v>750</v>
      </c>
    </row>
    <row r="294" spans="1:6">
      <c r="A294" s="212">
        <v>10</v>
      </c>
      <c r="B294" s="143" t="s">
        <v>469</v>
      </c>
      <c r="C294" s="212" t="s">
        <v>794</v>
      </c>
      <c r="D294" s="212" t="s">
        <v>749</v>
      </c>
      <c r="E294" s="212" t="s">
        <v>1153</v>
      </c>
      <c r="F294" s="212" t="s">
        <v>750</v>
      </c>
    </row>
    <row r="295" spans="1:6" ht="30">
      <c r="A295" s="212">
        <v>11</v>
      </c>
      <c r="B295" s="143" t="s">
        <v>468</v>
      </c>
      <c r="C295" s="144" t="s">
        <v>773</v>
      </c>
      <c r="D295" s="212" t="s">
        <v>749</v>
      </c>
      <c r="E295" s="212" t="s">
        <v>1153</v>
      </c>
      <c r="F295" s="212" t="s">
        <v>750</v>
      </c>
    </row>
    <row r="296" spans="1:6" ht="30">
      <c r="A296" s="212">
        <v>12</v>
      </c>
      <c r="B296" s="143" t="s">
        <v>899</v>
      </c>
      <c r="C296" s="212" t="s">
        <v>813</v>
      </c>
      <c r="D296" s="212" t="s">
        <v>749</v>
      </c>
      <c r="E296" s="212" t="s">
        <v>1153</v>
      </c>
      <c r="F296" s="212" t="s">
        <v>750</v>
      </c>
    </row>
    <row r="297" spans="1:6" ht="30">
      <c r="A297" s="212">
        <v>13</v>
      </c>
      <c r="B297" s="143" t="s">
        <v>900</v>
      </c>
      <c r="C297" s="144" t="s">
        <v>762</v>
      </c>
      <c r="D297" s="212" t="s">
        <v>749</v>
      </c>
      <c r="E297" s="212" t="s">
        <v>1153</v>
      </c>
      <c r="F297" s="212" t="s">
        <v>750</v>
      </c>
    </row>
    <row r="298" spans="1:6" ht="30">
      <c r="A298" s="212">
        <v>14</v>
      </c>
      <c r="B298" s="143" t="s">
        <v>588</v>
      </c>
      <c r="C298" s="212" t="s">
        <v>761</v>
      </c>
      <c r="D298" s="212" t="s">
        <v>749</v>
      </c>
      <c r="E298" s="212" t="s">
        <v>1153</v>
      </c>
      <c r="F298" s="212" t="s">
        <v>750</v>
      </c>
    </row>
    <row r="299" spans="1:6">
      <c r="A299" s="212">
        <v>15</v>
      </c>
      <c r="B299" s="143" t="s">
        <v>351</v>
      </c>
      <c r="C299" s="212" t="s">
        <v>761</v>
      </c>
      <c r="D299" s="212" t="s">
        <v>749</v>
      </c>
      <c r="E299" s="212" t="s">
        <v>1153</v>
      </c>
      <c r="F299" s="212" t="s">
        <v>750</v>
      </c>
    </row>
    <row r="300" spans="1:6" ht="30">
      <c r="A300" s="212">
        <v>16</v>
      </c>
      <c r="B300" s="143" t="s">
        <v>623</v>
      </c>
      <c r="C300" s="212" t="s">
        <v>822</v>
      </c>
      <c r="D300" s="212" t="s">
        <v>823</v>
      </c>
      <c r="E300" s="212" t="s">
        <v>1153</v>
      </c>
      <c r="F300" s="212" t="s">
        <v>750</v>
      </c>
    </row>
    <row r="301" spans="1:6">
      <c r="A301" s="212">
        <v>17</v>
      </c>
      <c r="B301" s="143" t="s">
        <v>777</v>
      </c>
      <c r="C301" s="212" t="s">
        <v>778</v>
      </c>
      <c r="D301" s="212" t="s">
        <v>749</v>
      </c>
      <c r="E301" s="212" t="s">
        <v>1153</v>
      </c>
      <c r="F301" s="212" t="s">
        <v>750</v>
      </c>
    </row>
    <row r="302" spans="1:6" ht="30">
      <c r="A302" s="212">
        <v>18</v>
      </c>
      <c r="B302" s="143" t="s">
        <v>275</v>
      </c>
      <c r="C302" s="212" t="s">
        <v>762</v>
      </c>
      <c r="D302" s="212" t="s">
        <v>749</v>
      </c>
      <c r="E302" s="212" t="s">
        <v>1153</v>
      </c>
      <c r="F302" s="212" t="s">
        <v>750</v>
      </c>
    </row>
    <row r="303" spans="1:6" ht="30">
      <c r="A303" s="212">
        <v>19</v>
      </c>
      <c r="B303" s="143" t="s">
        <v>901</v>
      </c>
      <c r="C303" s="212" t="s">
        <v>851</v>
      </c>
      <c r="D303" s="212" t="s">
        <v>835</v>
      </c>
      <c r="E303" s="212" t="s">
        <v>1153</v>
      </c>
      <c r="F303" s="212" t="s">
        <v>750</v>
      </c>
    </row>
    <row r="304" spans="1:6">
      <c r="A304" s="212">
        <v>20</v>
      </c>
      <c r="B304" s="143" t="s">
        <v>476</v>
      </c>
      <c r="C304" s="212" t="s">
        <v>776</v>
      </c>
      <c r="D304" s="212" t="s">
        <v>772</v>
      </c>
      <c r="E304" s="212" t="s">
        <v>1153</v>
      </c>
      <c r="F304" s="212" t="s">
        <v>750</v>
      </c>
    </row>
    <row r="305" spans="1:6" ht="15" customHeight="1">
      <c r="A305" s="212">
        <v>21</v>
      </c>
      <c r="B305" s="143" t="s">
        <v>433</v>
      </c>
      <c r="C305" s="212" t="s">
        <v>827</v>
      </c>
      <c r="D305" s="212" t="s">
        <v>749</v>
      </c>
      <c r="E305" s="212" t="s">
        <v>1153</v>
      </c>
      <c r="F305" s="212" t="s">
        <v>750</v>
      </c>
    </row>
    <row r="306" spans="1:6">
      <c r="A306" s="212">
        <v>22</v>
      </c>
      <c r="B306" s="143" t="s">
        <v>364</v>
      </c>
      <c r="C306" s="212" t="s">
        <v>775</v>
      </c>
      <c r="D306" s="212" t="s">
        <v>749</v>
      </c>
      <c r="E306" s="212" t="s">
        <v>1153</v>
      </c>
      <c r="F306" s="212" t="s">
        <v>750</v>
      </c>
    </row>
    <row r="307" spans="1:6" ht="30">
      <c r="A307" s="212">
        <v>23</v>
      </c>
      <c r="B307" s="143" t="s">
        <v>903</v>
      </c>
      <c r="C307" s="212" t="s">
        <v>859</v>
      </c>
      <c r="D307" s="212" t="s">
        <v>749</v>
      </c>
      <c r="E307" s="212" t="s">
        <v>1153</v>
      </c>
      <c r="F307" s="212" t="s">
        <v>750</v>
      </c>
    </row>
    <row r="308" spans="1:6" ht="30">
      <c r="A308" s="212">
        <v>24</v>
      </c>
      <c r="B308" s="143" t="s">
        <v>626</v>
      </c>
      <c r="C308" s="212" t="s">
        <v>783</v>
      </c>
      <c r="D308" s="212" t="s">
        <v>749</v>
      </c>
      <c r="E308" s="212" t="s">
        <v>1153</v>
      </c>
      <c r="F308" s="212" t="s">
        <v>750</v>
      </c>
    </row>
    <row r="309" spans="1:6" ht="30">
      <c r="A309" s="212">
        <v>25</v>
      </c>
      <c r="B309" s="143" t="s">
        <v>904</v>
      </c>
      <c r="C309" s="212" t="s">
        <v>778</v>
      </c>
      <c r="D309" s="212" t="s">
        <v>749</v>
      </c>
      <c r="E309" s="212" t="s">
        <v>1153</v>
      </c>
      <c r="F309" s="212" t="s">
        <v>750</v>
      </c>
    </row>
    <row r="310" spans="1:6">
      <c r="A310" s="212">
        <v>26</v>
      </c>
      <c r="B310" s="143" t="s">
        <v>440</v>
      </c>
      <c r="C310" s="212" t="s">
        <v>773</v>
      </c>
      <c r="D310" s="212" t="s">
        <v>749</v>
      </c>
      <c r="E310" s="212" t="s">
        <v>1153</v>
      </c>
      <c r="F310" s="212" t="s">
        <v>750</v>
      </c>
    </row>
    <row r="311" spans="1:6">
      <c r="A311" s="212">
        <v>27</v>
      </c>
      <c r="B311" s="143" t="s">
        <v>905</v>
      </c>
      <c r="C311" s="144" t="s">
        <v>813</v>
      </c>
      <c r="D311" s="212" t="s">
        <v>749</v>
      </c>
      <c r="E311" s="212" t="s">
        <v>1153</v>
      </c>
      <c r="F311" s="212" t="s">
        <v>750</v>
      </c>
    </row>
    <row r="312" spans="1:6" ht="45">
      <c r="A312" s="212">
        <v>28</v>
      </c>
      <c r="B312" s="143" t="s">
        <v>906</v>
      </c>
      <c r="C312" s="212" t="s">
        <v>826</v>
      </c>
      <c r="D312" s="212" t="s">
        <v>749</v>
      </c>
      <c r="E312" s="212" t="s">
        <v>1153</v>
      </c>
      <c r="F312" s="212" t="s">
        <v>750</v>
      </c>
    </row>
    <row r="313" spans="1:6">
      <c r="A313" s="212">
        <v>29</v>
      </c>
      <c r="B313" s="143" t="s">
        <v>800</v>
      </c>
      <c r="C313" s="212" t="s">
        <v>865</v>
      </c>
      <c r="D313" s="212" t="s">
        <v>835</v>
      </c>
      <c r="E313" s="212" t="s">
        <v>1153</v>
      </c>
      <c r="F313" s="212" t="s">
        <v>750</v>
      </c>
    </row>
    <row r="314" spans="1:6">
      <c r="A314" s="212">
        <v>30</v>
      </c>
      <c r="B314" s="143" t="s">
        <v>902</v>
      </c>
      <c r="C314" s="212" t="s">
        <v>938</v>
      </c>
      <c r="D314" s="212" t="s">
        <v>835</v>
      </c>
      <c r="E314" s="212" t="s">
        <v>1153</v>
      </c>
      <c r="F314" s="212" t="s">
        <v>750</v>
      </c>
    </row>
    <row r="315" spans="1:6">
      <c r="A315" s="212">
        <v>31</v>
      </c>
      <c r="B315" s="143" t="s">
        <v>587</v>
      </c>
      <c r="C315" s="212" t="s">
        <v>789</v>
      </c>
      <c r="D315" s="212" t="s">
        <v>749</v>
      </c>
      <c r="E315" s="212" t="s">
        <v>1153</v>
      </c>
      <c r="F315" s="212" t="s">
        <v>750</v>
      </c>
    </row>
    <row r="316" spans="1:6" ht="30">
      <c r="A316" s="212">
        <v>32</v>
      </c>
      <c r="B316" s="143" t="s">
        <v>801</v>
      </c>
      <c r="C316" s="212" t="s">
        <v>802</v>
      </c>
      <c r="D316" s="212" t="s">
        <v>835</v>
      </c>
      <c r="E316" s="212" t="s">
        <v>1153</v>
      </c>
      <c r="F316" s="212" t="s">
        <v>750</v>
      </c>
    </row>
    <row r="317" spans="1:6">
      <c r="A317" s="212">
        <v>33</v>
      </c>
      <c r="B317" s="143" t="s">
        <v>589</v>
      </c>
      <c r="C317" s="212" t="s">
        <v>822</v>
      </c>
      <c r="D317" s="212" t="s">
        <v>823</v>
      </c>
      <c r="E317" s="212" t="s">
        <v>1153</v>
      </c>
      <c r="F317" s="212" t="s">
        <v>750</v>
      </c>
    </row>
    <row r="318" spans="1:6" ht="30">
      <c r="A318" s="212">
        <v>34</v>
      </c>
      <c r="B318" s="143" t="s">
        <v>614</v>
      </c>
      <c r="C318" s="212" t="s">
        <v>810</v>
      </c>
      <c r="D318" s="212" t="s">
        <v>835</v>
      </c>
      <c r="E318" s="212" t="s">
        <v>1153</v>
      </c>
      <c r="F318" s="212" t="s">
        <v>750</v>
      </c>
    </row>
    <row r="319" spans="1:6" ht="30" customHeight="1">
      <c r="A319" s="212">
        <v>35</v>
      </c>
      <c r="B319" s="143" t="s">
        <v>907</v>
      </c>
      <c r="C319" s="212" t="s">
        <v>826</v>
      </c>
      <c r="D319" s="212" t="s">
        <v>749</v>
      </c>
      <c r="E319" s="212" t="s">
        <v>1153</v>
      </c>
      <c r="F319" s="212" t="s">
        <v>750</v>
      </c>
    </row>
    <row r="320" spans="1:6" ht="30">
      <c r="A320" s="212">
        <v>36</v>
      </c>
      <c r="B320" s="143" t="s">
        <v>908</v>
      </c>
      <c r="C320" s="212" t="s">
        <v>909</v>
      </c>
      <c r="D320" s="212" t="s">
        <v>749</v>
      </c>
      <c r="E320" s="212" t="s">
        <v>1153</v>
      </c>
      <c r="F320" s="212" t="s">
        <v>750</v>
      </c>
    </row>
    <row r="321" spans="1:6">
      <c r="A321" s="212">
        <v>37</v>
      </c>
      <c r="B321" s="143" t="s">
        <v>417</v>
      </c>
      <c r="C321" s="212" t="s">
        <v>787</v>
      </c>
      <c r="D321" s="212" t="s">
        <v>749</v>
      </c>
      <c r="E321" s="212" t="s">
        <v>1153</v>
      </c>
      <c r="F321" s="212" t="s">
        <v>750</v>
      </c>
    </row>
    <row r="322" spans="1:6" ht="30">
      <c r="A322" s="212">
        <v>38</v>
      </c>
      <c r="B322" s="143" t="s">
        <v>526</v>
      </c>
      <c r="C322" s="212" t="s">
        <v>826</v>
      </c>
      <c r="D322" s="212" t="s">
        <v>749</v>
      </c>
      <c r="E322" s="212" t="s">
        <v>1153</v>
      </c>
      <c r="F322" s="212" t="s">
        <v>750</v>
      </c>
    </row>
    <row r="323" spans="1:6" ht="30" customHeight="1">
      <c r="A323" s="212">
        <v>39</v>
      </c>
      <c r="B323" s="143" t="s">
        <v>669</v>
      </c>
      <c r="C323" s="212" t="s">
        <v>859</v>
      </c>
      <c r="D323" s="212" t="s">
        <v>749</v>
      </c>
      <c r="E323" s="212" t="s">
        <v>1153</v>
      </c>
      <c r="F323" s="212" t="s">
        <v>750</v>
      </c>
    </row>
    <row r="324" spans="1:6" ht="45">
      <c r="A324" s="212">
        <v>40</v>
      </c>
      <c r="B324" s="143" t="s">
        <v>876</v>
      </c>
      <c r="C324" s="212" t="s">
        <v>751</v>
      </c>
      <c r="D324" s="212" t="s">
        <v>749</v>
      </c>
      <c r="E324" s="212" t="s">
        <v>1153</v>
      </c>
      <c r="F324" s="212" t="s">
        <v>750</v>
      </c>
    </row>
    <row r="325" spans="1:6" ht="15" customHeight="1">
      <c r="A325" s="212">
        <v>41</v>
      </c>
      <c r="B325" s="143" t="s">
        <v>1146</v>
      </c>
      <c r="C325" s="212" t="s">
        <v>751</v>
      </c>
      <c r="D325" s="212" t="s">
        <v>749</v>
      </c>
      <c r="E325" s="212" t="s">
        <v>1153</v>
      </c>
      <c r="F325" s="212" t="s">
        <v>750</v>
      </c>
    </row>
    <row r="326" spans="1:6">
      <c r="A326" s="212">
        <v>42</v>
      </c>
      <c r="B326" s="143" t="s">
        <v>611</v>
      </c>
      <c r="C326" s="212" t="s">
        <v>765</v>
      </c>
      <c r="D326" s="212" t="s">
        <v>835</v>
      </c>
      <c r="E326" s="212" t="s">
        <v>1153</v>
      </c>
      <c r="F326" s="212" t="s">
        <v>750</v>
      </c>
    </row>
    <row r="327" spans="1:6" ht="30">
      <c r="A327" s="212">
        <v>43</v>
      </c>
      <c r="B327" s="143" t="s">
        <v>910</v>
      </c>
      <c r="C327" s="212" t="s">
        <v>765</v>
      </c>
      <c r="D327" s="212" t="s">
        <v>835</v>
      </c>
      <c r="E327" s="212" t="s">
        <v>1153</v>
      </c>
      <c r="F327" s="212" t="s">
        <v>750</v>
      </c>
    </row>
    <row r="328" spans="1:6">
      <c r="A328" s="212">
        <v>44</v>
      </c>
      <c r="B328" s="143" t="s">
        <v>601</v>
      </c>
      <c r="C328" s="212" t="s">
        <v>911</v>
      </c>
      <c r="D328" s="212" t="s">
        <v>835</v>
      </c>
      <c r="E328" s="212" t="s">
        <v>1153</v>
      </c>
      <c r="F328" s="212" t="s">
        <v>750</v>
      </c>
    </row>
    <row r="329" spans="1:6">
      <c r="A329" s="212">
        <v>45</v>
      </c>
      <c r="B329" s="143" t="s">
        <v>912</v>
      </c>
      <c r="C329" s="212" t="s">
        <v>769</v>
      </c>
      <c r="D329" s="212" t="s">
        <v>749</v>
      </c>
      <c r="E329" s="212" t="s">
        <v>1153</v>
      </c>
      <c r="F329" s="212" t="s">
        <v>750</v>
      </c>
    </row>
    <row r="330" spans="1:6" ht="30">
      <c r="A330" s="212">
        <v>46</v>
      </c>
      <c r="B330" s="143" t="s">
        <v>913</v>
      </c>
      <c r="C330" s="212" t="s">
        <v>1159</v>
      </c>
      <c r="D330" s="212" t="s">
        <v>772</v>
      </c>
      <c r="E330" s="212" t="s">
        <v>1153</v>
      </c>
      <c r="F330" s="212" t="s">
        <v>750</v>
      </c>
    </row>
    <row r="331" spans="1:6" ht="30">
      <c r="A331" s="212">
        <v>47</v>
      </c>
      <c r="B331" s="143" t="s">
        <v>914</v>
      </c>
      <c r="C331" s="212" t="s">
        <v>873</v>
      </c>
      <c r="D331" s="212" t="s">
        <v>749</v>
      </c>
      <c r="E331" s="212" t="s">
        <v>1153</v>
      </c>
      <c r="F331" s="212" t="s">
        <v>750</v>
      </c>
    </row>
    <row r="332" spans="1:6" ht="45" customHeight="1">
      <c r="A332" s="212">
        <v>48</v>
      </c>
      <c r="B332" s="143" t="s">
        <v>915</v>
      </c>
      <c r="C332" s="212" t="s">
        <v>938</v>
      </c>
      <c r="D332" s="212" t="s">
        <v>835</v>
      </c>
      <c r="E332" s="212" t="s">
        <v>1153</v>
      </c>
      <c r="F332" s="212" t="s">
        <v>750</v>
      </c>
    </row>
    <row r="333" spans="1:6" ht="30">
      <c r="A333" s="212">
        <v>49</v>
      </c>
      <c r="B333" s="143" t="s">
        <v>916</v>
      </c>
      <c r="C333" s="212" t="s">
        <v>859</v>
      </c>
      <c r="D333" s="212" t="s">
        <v>749</v>
      </c>
      <c r="E333" s="212" t="s">
        <v>1153</v>
      </c>
      <c r="F333" s="212" t="s">
        <v>750</v>
      </c>
    </row>
    <row r="334" spans="1:6" ht="30">
      <c r="A334" s="212">
        <v>50</v>
      </c>
      <c r="B334" s="143" t="s">
        <v>917</v>
      </c>
      <c r="C334" s="212" t="s">
        <v>873</v>
      </c>
      <c r="D334" s="212" t="s">
        <v>749</v>
      </c>
      <c r="E334" s="212" t="s">
        <v>1153</v>
      </c>
      <c r="F334" s="212" t="s">
        <v>750</v>
      </c>
    </row>
    <row r="335" spans="1:6" ht="30" customHeight="1">
      <c r="A335" s="212">
        <v>51</v>
      </c>
      <c r="B335" s="143" t="s">
        <v>696</v>
      </c>
      <c r="C335" s="212" t="s">
        <v>936</v>
      </c>
      <c r="D335" s="212" t="s">
        <v>749</v>
      </c>
      <c r="E335" s="212" t="s">
        <v>1153</v>
      </c>
      <c r="F335" s="212" t="s">
        <v>750</v>
      </c>
    </row>
    <row r="336" spans="1:6">
      <c r="A336" s="212">
        <v>52</v>
      </c>
      <c r="B336" s="143" t="s">
        <v>516</v>
      </c>
      <c r="C336" s="212" t="s">
        <v>859</v>
      </c>
      <c r="D336" s="212" t="s">
        <v>749</v>
      </c>
      <c r="E336" s="212" t="s">
        <v>1153</v>
      </c>
      <c r="F336" s="212" t="s">
        <v>750</v>
      </c>
    </row>
    <row r="337" spans="1:6" ht="30">
      <c r="A337" s="212">
        <v>53</v>
      </c>
      <c r="B337" s="143" t="s">
        <v>615</v>
      </c>
      <c r="C337" s="212" t="s">
        <v>787</v>
      </c>
      <c r="D337" s="212" t="s">
        <v>749</v>
      </c>
      <c r="E337" s="212" t="s">
        <v>1153</v>
      </c>
      <c r="F337" s="212" t="s">
        <v>750</v>
      </c>
    </row>
    <row r="338" spans="1:6" ht="30">
      <c r="A338" s="212">
        <v>54</v>
      </c>
      <c r="B338" s="143" t="s">
        <v>918</v>
      </c>
      <c r="C338" s="212" t="s">
        <v>873</v>
      </c>
      <c r="D338" s="212" t="s">
        <v>749</v>
      </c>
      <c r="E338" s="212" t="s">
        <v>1153</v>
      </c>
      <c r="F338" s="212" t="s">
        <v>750</v>
      </c>
    </row>
    <row r="339" spans="1:6">
      <c r="A339" s="212">
        <v>55</v>
      </c>
      <c r="B339" s="143" t="s">
        <v>919</v>
      </c>
      <c r="C339" s="212" t="s">
        <v>873</v>
      </c>
      <c r="D339" s="212" t="s">
        <v>749</v>
      </c>
      <c r="E339" s="212" t="s">
        <v>1153</v>
      </c>
      <c r="F339" s="212" t="s">
        <v>750</v>
      </c>
    </row>
    <row r="340" spans="1:6" ht="30">
      <c r="A340" s="212">
        <v>56</v>
      </c>
      <c r="B340" s="143" t="s">
        <v>1147</v>
      </c>
      <c r="C340" s="212" t="s">
        <v>775</v>
      </c>
      <c r="D340" s="212" t="s">
        <v>749</v>
      </c>
      <c r="E340" s="212" t="s">
        <v>1153</v>
      </c>
      <c r="F340" s="212" t="s">
        <v>750</v>
      </c>
    </row>
    <row r="341" spans="1:6">
      <c r="A341" s="212">
        <v>57</v>
      </c>
      <c r="B341" s="143" t="s">
        <v>1148</v>
      </c>
      <c r="C341" s="212" t="s">
        <v>775</v>
      </c>
      <c r="D341" s="212" t="s">
        <v>749</v>
      </c>
      <c r="E341" s="212" t="s">
        <v>1153</v>
      </c>
      <c r="F341" s="212" t="s">
        <v>750</v>
      </c>
    </row>
    <row r="342" spans="1:6">
      <c r="A342" s="212">
        <v>58</v>
      </c>
      <c r="B342" s="143" t="s">
        <v>1149</v>
      </c>
      <c r="C342" s="212" t="s">
        <v>1151</v>
      </c>
      <c r="D342" s="212" t="s">
        <v>749</v>
      </c>
      <c r="E342" s="212" t="s">
        <v>1153</v>
      </c>
      <c r="F342" s="212" t="s">
        <v>750</v>
      </c>
    </row>
    <row r="343" spans="1:6" ht="30" customHeight="1">
      <c r="A343" s="212">
        <v>59</v>
      </c>
      <c r="B343" s="143" t="s">
        <v>1150</v>
      </c>
      <c r="C343" s="212" t="s">
        <v>1152</v>
      </c>
      <c r="D343" s="212" t="s">
        <v>749</v>
      </c>
      <c r="E343" s="212" t="s">
        <v>1153</v>
      </c>
      <c r="F343" s="212" t="s">
        <v>750</v>
      </c>
    </row>
    <row r="344" spans="1:6" ht="15" customHeight="1"/>
    <row r="345" spans="1:6">
      <c r="A345" s="135"/>
      <c r="B345" s="117"/>
      <c r="C345" s="135"/>
      <c r="D345" s="482"/>
      <c r="E345" s="482"/>
      <c r="F345" s="482"/>
    </row>
    <row r="346" spans="1:6" ht="15" customHeight="1">
      <c r="A346" s="373" t="s">
        <v>155</v>
      </c>
      <c r="B346" s="373"/>
      <c r="C346" s="373"/>
      <c r="D346" s="373"/>
      <c r="E346" s="373"/>
      <c r="F346" s="373"/>
    </row>
    <row r="347" spans="1:6" ht="15" customHeight="1">
      <c r="A347" s="373" t="s">
        <v>1134</v>
      </c>
      <c r="B347" s="373"/>
      <c r="C347" s="373"/>
      <c r="D347" s="373"/>
      <c r="E347" s="373"/>
      <c r="F347" s="373"/>
    </row>
    <row r="348" spans="1:6">
      <c r="A348" s="467" t="s">
        <v>1</v>
      </c>
      <c r="B348" s="467"/>
      <c r="C348" s="467"/>
      <c r="D348" s="467"/>
      <c r="E348" s="467"/>
      <c r="F348" s="467"/>
    </row>
    <row r="349" spans="1:6">
      <c r="A349" s="145"/>
      <c r="B349" s="41"/>
      <c r="C349" s="141"/>
      <c r="D349" s="141"/>
      <c r="E349" s="141"/>
      <c r="F349" s="141"/>
    </row>
    <row r="350" spans="1:6" ht="60" customHeight="1">
      <c r="A350" s="468" t="s">
        <v>1160</v>
      </c>
      <c r="B350" s="468"/>
      <c r="C350" s="468"/>
      <c r="D350" s="468"/>
      <c r="E350" s="468"/>
      <c r="F350" s="468"/>
    </row>
    <row r="351" spans="1:6">
      <c r="A351" s="475" t="s">
        <v>38</v>
      </c>
      <c r="B351" s="475"/>
      <c r="C351" s="475"/>
      <c r="D351" s="475"/>
      <c r="E351" s="475"/>
      <c r="F351" s="475"/>
    </row>
    <row r="352" spans="1:6">
      <c r="A352" s="474" t="s">
        <v>0</v>
      </c>
      <c r="B352" s="425" t="s">
        <v>39</v>
      </c>
      <c r="C352" s="425" t="s">
        <v>36</v>
      </c>
      <c r="D352" s="425"/>
      <c r="E352" s="425" t="s">
        <v>34</v>
      </c>
      <c r="F352" s="425" t="s">
        <v>180</v>
      </c>
    </row>
    <row r="353" spans="1:6" ht="73.5" customHeight="1">
      <c r="A353" s="474"/>
      <c r="B353" s="439"/>
      <c r="C353" s="119" t="s">
        <v>37</v>
      </c>
      <c r="D353" s="119" t="s">
        <v>40</v>
      </c>
      <c r="E353" s="425"/>
      <c r="F353" s="425"/>
    </row>
    <row r="354" spans="1:6">
      <c r="A354" s="216">
        <v>1</v>
      </c>
      <c r="B354" s="143" t="s">
        <v>221</v>
      </c>
      <c r="C354" s="215" t="s">
        <v>753</v>
      </c>
      <c r="D354" s="216" t="s">
        <v>749</v>
      </c>
      <c r="E354" s="216" t="s">
        <v>1153</v>
      </c>
      <c r="F354" s="216" t="s">
        <v>750</v>
      </c>
    </row>
    <row r="355" spans="1:6">
      <c r="A355" s="216">
        <v>2</v>
      </c>
      <c r="B355" s="143" t="s">
        <v>360</v>
      </c>
      <c r="C355" s="215" t="s">
        <v>748</v>
      </c>
      <c r="D355" s="216" t="s">
        <v>749</v>
      </c>
      <c r="E355" s="216" t="s">
        <v>1153</v>
      </c>
      <c r="F355" s="216" t="s">
        <v>750</v>
      </c>
    </row>
    <row r="356" spans="1:6">
      <c r="A356" s="216">
        <v>3</v>
      </c>
      <c r="B356" s="143" t="s">
        <v>643</v>
      </c>
      <c r="C356" s="215" t="s">
        <v>754</v>
      </c>
      <c r="D356" s="216" t="s">
        <v>749</v>
      </c>
      <c r="E356" s="216" t="s">
        <v>1153</v>
      </c>
      <c r="F356" s="216" t="s">
        <v>750</v>
      </c>
    </row>
    <row r="357" spans="1:6">
      <c r="A357" s="216">
        <v>4</v>
      </c>
      <c r="B357" s="143" t="s">
        <v>660</v>
      </c>
      <c r="C357" s="215" t="s">
        <v>1007</v>
      </c>
      <c r="D357" s="216" t="s">
        <v>749</v>
      </c>
      <c r="E357" s="216" t="s">
        <v>1153</v>
      </c>
      <c r="F357" s="216" t="s">
        <v>750</v>
      </c>
    </row>
    <row r="358" spans="1:6">
      <c r="A358" s="216">
        <v>5</v>
      </c>
      <c r="B358" s="143" t="s">
        <v>597</v>
      </c>
      <c r="C358" s="215" t="s">
        <v>1004</v>
      </c>
      <c r="D358" s="216" t="s">
        <v>749</v>
      </c>
      <c r="E358" s="216" t="s">
        <v>1153</v>
      </c>
      <c r="F358" s="216" t="s">
        <v>750</v>
      </c>
    </row>
    <row r="359" spans="1:6">
      <c r="A359" s="216">
        <v>6</v>
      </c>
      <c r="B359" s="143" t="s">
        <v>629</v>
      </c>
      <c r="C359" s="215" t="s">
        <v>920</v>
      </c>
      <c r="D359" s="216" t="s">
        <v>749</v>
      </c>
      <c r="E359" s="216" t="s">
        <v>1153</v>
      </c>
      <c r="F359" s="216" t="s">
        <v>750</v>
      </c>
    </row>
    <row r="360" spans="1:6">
      <c r="A360" s="216">
        <v>7</v>
      </c>
      <c r="B360" s="143" t="s">
        <v>428</v>
      </c>
      <c r="C360" s="215" t="s">
        <v>756</v>
      </c>
      <c r="D360" s="216" t="s">
        <v>749</v>
      </c>
      <c r="E360" s="216" t="s">
        <v>1153</v>
      </c>
      <c r="F360" s="216" t="s">
        <v>750</v>
      </c>
    </row>
    <row r="361" spans="1:6">
      <c r="A361" s="216">
        <v>8</v>
      </c>
      <c r="B361" s="143" t="s">
        <v>665</v>
      </c>
      <c r="C361" s="216" t="s">
        <v>755</v>
      </c>
      <c r="D361" s="216" t="s">
        <v>749</v>
      </c>
      <c r="E361" s="216" t="s">
        <v>1153</v>
      </c>
      <c r="F361" s="216" t="s">
        <v>750</v>
      </c>
    </row>
    <row r="362" spans="1:6">
      <c r="A362" s="216">
        <v>9</v>
      </c>
      <c r="B362" s="143" t="s">
        <v>555</v>
      </c>
      <c r="C362" s="215" t="s">
        <v>751</v>
      </c>
      <c r="D362" s="216" t="s">
        <v>749</v>
      </c>
      <c r="E362" s="216" t="s">
        <v>1153</v>
      </c>
      <c r="F362" s="216" t="s">
        <v>750</v>
      </c>
    </row>
    <row r="363" spans="1:6">
      <c r="A363" s="216">
        <v>10</v>
      </c>
      <c r="B363" s="143" t="s">
        <v>661</v>
      </c>
      <c r="C363" s="215" t="s">
        <v>1003</v>
      </c>
      <c r="D363" s="216" t="s">
        <v>749</v>
      </c>
      <c r="E363" s="216" t="s">
        <v>1153</v>
      </c>
      <c r="F363" s="216" t="s">
        <v>750</v>
      </c>
    </row>
    <row r="364" spans="1:6" ht="30">
      <c r="A364" s="216">
        <v>11</v>
      </c>
      <c r="B364" s="143" t="s">
        <v>663</v>
      </c>
      <c r="C364" s="215" t="s">
        <v>1006</v>
      </c>
      <c r="D364" s="216" t="s">
        <v>749</v>
      </c>
      <c r="E364" s="216" t="s">
        <v>1153</v>
      </c>
      <c r="F364" s="216" t="s">
        <v>750</v>
      </c>
    </row>
    <row r="365" spans="1:6">
      <c r="A365" s="216">
        <v>12</v>
      </c>
      <c r="B365" s="143" t="s">
        <v>618</v>
      </c>
      <c r="C365" s="215" t="s">
        <v>1005</v>
      </c>
      <c r="D365" s="216" t="s">
        <v>749</v>
      </c>
      <c r="E365" s="216" t="s">
        <v>1153</v>
      </c>
      <c r="F365" s="216" t="s">
        <v>750</v>
      </c>
    </row>
    <row r="366" spans="1:6">
      <c r="A366" s="216">
        <v>13</v>
      </c>
      <c r="B366" s="143" t="s">
        <v>657</v>
      </c>
      <c r="C366" s="215" t="s">
        <v>754</v>
      </c>
      <c r="D366" s="216" t="s">
        <v>749</v>
      </c>
      <c r="E366" s="216" t="s">
        <v>1153</v>
      </c>
      <c r="F366" s="216" t="s">
        <v>750</v>
      </c>
    </row>
    <row r="367" spans="1:6">
      <c r="A367" s="216">
        <v>14</v>
      </c>
      <c r="B367" s="143" t="s">
        <v>645</v>
      </c>
      <c r="C367" s="215" t="s">
        <v>1008</v>
      </c>
      <c r="D367" s="216" t="s">
        <v>749</v>
      </c>
      <c r="E367" s="216" t="s">
        <v>1153</v>
      </c>
      <c r="F367" s="216" t="s">
        <v>750</v>
      </c>
    </row>
    <row r="368" spans="1:6">
      <c r="A368" s="216">
        <v>15</v>
      </c>
      <c r="B368" s="143" t="s">
        <v>471</v>
      </c>
      <c r="C368" s="215" t="s">
        <v>794</v>
      </c>
      <c r="D368" s="216" t="s">
        <v>749</v>
      </c>
      <c r="E368" s="216" t="s">
        <v>1153</v>
      </c>
      <c r="F368" s="216" t="s">
        <v>750</v>
      </c>
    </row>
    <row r="369" spans="1:6">
      <c r="A369" s="216">
        <v>16</v>
      </c>
      <c r="B369" s="143" t="s">
        <v>407</v>
      </c>
      <c r="C369" s="215" t="s">
        <v>794</v>
      </c>
      <c r="D369" s="216" t="s">
        <v>749</v>
      </c>
      <c r="E369" s="216" t="s">
        <v>1153</v>
      </c>
      <c r="F369" s="216" t="s">
        <v>750</v>
      </c>
    </row>
    <row r="370" spans="1:6" ht="30">
      <c r="A370" s="216">
        <v>17</v>
      </c>
      <c r="B370" s="143" t="s">
        <v>668</v>
      </c>
      <c r="C370" s="215" t="s">
        <v>769</v>
      </c>
      <c r="D370" s="216" t="s">
        <v>749</v>
      </c>
      <c r="E370" s="216" t="s">
        <v>1153</v>
      </c>
      <c r="F370" s="216" t="s">
        <v>750</v>
      </c>
    </row>
    <row r="371" spans="1:6">
      <c r="A371" s="216">
        <v>18</v>
      </c>
      <c r="B371" s="143" t="s">
        <v>667</v>
      </c>
      <c r="C371" s="215" t="s">
        <v>898</v>
      </c>
      <c r="D371" s="216" t="s">
        <v>749</v>
      </c>
      <c r="E371" s="216" t="s">
        <v>1153</v>
      </c>
      <c r="F371" s="216" t="s">
        <v>750</v>
      </c>
    </row>
    <row r="372" spans="1:6" ht="30">
      <c r="A372" s="216">
        <v>19</v>
      </c>
      <c r="B372" s="143" t="s">
        <v>468</v>
      </c>
      <c r="C372" s="215" t="s">
        <v>773</v>
      </c>
      <c r="D372" s="216" t="s">
        <v>749</v>
      </c>
      <c r="E372" s="216" t="s">
        <v>1153</v>
      </c>
      <c r="F372" s="216" t="s">
        <v>750</v>
      </c>
    </row>
    <row r="373" spans="1:6">
      <c r="A373" s="216">
        <v>20</v>
      </c>
      <c r="B373" s="143" t="s">
        <v>921</v>
      </c>
      <c r="C373" s="215" t="s">
        <v>826</v>
      </c>
      <c r="D373" s="216" t="s">
        <v>749</v>
      </c>
      <c r="E373" s="216" t="s">
        <v>1153</v>
      </c>
      <c r="F373" s="216" t="s">
        <v>750</v>
      </c>
    </row>
    <row r="374" spans="1:6">
      <c r="A374" s="216">
        <v>21</v>
      </c>
      <c r="B374" s="143" t="s">
        <v>784</v>
      </c>
      <c r="C374" s="215" t="s">
        <v>785</v>
      </c>
      <c r="D374" s="216" t="s">
        <v>749</v>
      </c>
      <c r="E374" s="216" t="s">
        <v>1153</v>
      </c>
      <c r="F374" s="216" t="s">
        <v>750</v>
      </c>
    </row>
    <row r="375" spans="1:6">
      <c r="A375" s="216">
        <v>22</v>
      </c>
      <c r="B375" s="143" t="s">
        <v>670</v>
      </c>
      <c r="C375" s="215" t="s">
        <v>773</v>
      </c>
      <c r="D375" s="216" t="s">
        <v>749</v>
      </c>
      <c r="E375" s="216" t="s">
        <v>1153</v>
      </c>
      <c r="F375" s="216" t="s">
        <v>750</v>
      </c>
    </row>
    <row r="376" spans="1:6" ht="30">
      <c r="A376" s="216">
        <v>23</v>
      </c>
      <c r="B376" s="143" t="s">
        <v>922</v>
      </c>
      <c r="C376" s="215" t="s">
        <v>761</v>
      </c>
      <c r="D376" s="216" t="s">
        <v>749</v>
      </c>
      <c r="E376" s="216" t="s">
        <v>1153</v>
      </c>
      <c r="F376" s="216" t="s">
        <v>750</v>
      </c>
    </row>
    <row r="377" spans="1:6">
      <c r="A377" s="216">
        <v>24</v>
      </c>
      <c r="B377" s="143" t="s">
        <v>799</v>
      </c>
      <c r="C377" s="215" t="s">
        <v>778</v>
      </c>
      <c r="D377" s="216" t="s">
        <v>749</v>
      </c>
      <c r="E377" s="216" t="s">
        <v>1153</v>
      </c>
      <c r="F377" s="216" t="s">
        <v>750</v>
      </c>
    </row>
    <row r="378" spans="1:6">
      <c r="A378" s="216">
        <v>25</v>
      </c>
      <c r="B378" s="143" t="s">
        <v>243</v>
      </c>
      <c r="C378" s="215" t="s">
        <v>873</v>
      </c>
      <c r="D378" s="216" t="s">
        <v>749</v>
      </c>
      <c r="E378" s="216" t="s">
        <v>1153</v>
      </c>
      <c r="F378" s="216" t="s">
        <v>750</v>
      </c>
    </row>
    <row r="379" spans="1:6" ht="30">
      <c r="A379" s="216">
        <v>26</v>
      </c>
      <c r="B379" s="143" t="s">
        <v>923</v>
      </c>
      <c r="C379" s="215" t="s">
        <v>909</v>
      </c>
      <c r="D379" s="216" t="s">
        <v>749</v>
      </c>
      <c r="E379" s="216" t="s">
        <v>1153</v>
      </c>
      <c r="F379" s="216" t="s">
        <v>750</v>
      </c>
    </row>
    <row r="380" spans="1:6">
      <c r="A380" s="216">
        <v>27</v>
      </c>
      <c r="B380" s="143" t="s">
        <v>815</v>
      </c>
      <c r="C380" s="215" t="s">
        <v>924</v>
      </c>
      <c r="D380" s="216" t="s">
        <v>835</v>
      </c>
      <c r="E380" s="216" t="s">
        <v>1153</v>
      </c>
      <c r="F380" s="216" t="s">
        <v>750</v>
      </c>
    </row>
    <row r="381" spans="1:6">
      <c r="A381" s="216">
        <v>28</v>
      </c>
      <c r="B381" s="143" t="s">
        <v>476</v>
      </c>
      <c r="C381" s="215" t="s">
        <v>776</v>
      </c>
      <c r="D381" s="216" t="s">
        <v>772</v>
      </c>
      <c r="E381" s="216" t="s">
        <v>1153</v>
      </c>
      <c r="F381" s="216" t="s">
        <v>750</v>
      </c>
    </row>
    <row r="382" spans="1:6" ht="30">
      <c r="A382" s="216">
        <v>29</v>
      </c>
      <c r="B382" s="143" t="s">
        <v>925</v>
      </c>
      <c r="C382" s="215" t="s">
        <v>822</v>
      </c>
      <c r="D382" s="216" t="s">
        <v>823</v>
      </c>
      <c r="E382" s="216" t="s">
        <v>1153</v>
      </c>
      <c r="F382" s="216" t="s">
        <v>750</v>
      </c>
    </row>
    <row r="383" spans="1:6" ht="45">
      <c r="A383" s="216">
        <v>30</v>
      </c>
      <c r="B383" s="143" t="s">
        <v>926</v>
      </c>
      <c r="C383" s="215" t="s">
        <v>936</v>
      </c>
      <c r="D383" s="216" t="s">
        <v>749</v>
      </c>
      <c r="E383" s="216" t="s">
        <v>1153</v>
      </c>
      <c r="F383" s="216" t="s">
        <v>750</v>
      </c>
    </row>
    <row r="384" spans="1:6" ht="30">
      <c r="A384" s="216">
        <v>31</v>
      </c>
      <c r="B384" s="143" t="s">
        <v>927</v>
      </c>
      <c r="C384" s="215" t="s">
        <v>909</v>
      </c>
      <c r="D384" s="216" t="s">
        <v>749</v>
      </c>
      <c r="E384" s="216" t="s">
        <v>1153</v>
      </c>
      <c r="F384" s="216" t="s">
        <v>750</v>
      </c>
    </row>
    <row r="385" spans="1:6">
      <c r="A385" s="216">
        <v>32</v>
      </c>
      <c r="B385" s="143" t="s">
        <v>928</v>
      </c>
      <c r="C385" s="215" t="s">
        <v>1159</v>
      </c>
      <c r="D385" s="216" t="s">
        <v>772</v>
      </c>
      <c r="E385" s="216" t="s">
        <v>1153</v>
      </c>
      <c r="F385" s="216" t="s">
        <v>750</v>
      </c>
    </row>
    <row r="386" spans="1:6" ht="15" customHeight="1">
      <c r="A386" s="216">
        <v>33</v>
      </c>
      <c r="B386" s="143" t="s">
        <v>433</v>
      </c>
      <c r="C386" s="215" t="s">
        <v>827</v>
      </c>
      <c r="D386" s="216" t="s">
        <v>749</v>
      </c>
      <c r="E386" s="216" t="s">
        <v>1153</v>
      </c>
      <c r="F386" s="216" t="s">
        <v>750</v>
      </c>
    </row>
    <row r="387" spans="1:6" ht="15.75" customHeight="1">
      <c r="A387" s="216">
        <v>34</v>
      </c>
      <c r="B387" s="143" t="s">
        <v>929</v>
      </c>
      <c r="C387" s="215" t="s">
        <v>1004</v>
      </c>
      <c r="D387" s="216" t="s">
        <v>749</v>
      </c>
      <c r="E387" s="216" t="s">
        <v>1153</v>
      </c>
      <c r="F387" s="216" t="s">
        <v>750</v>
      </c>
    </row>
    <row r="388" spans="1:6">
      <c r="A388" s="216">
        <v>35</v>
      </c>
      <c r="B388" s="143" t="s">
        <v>417</v>
      </c>
      <c r="C388" s="215" t="s">
        <v>787</v>
      </c>
      <c r="D388" s="216" t="s">
        <v>749</v>
      </c>
      <c r="E388" s="216" t="s">
        <v>1153</v>
      </c>
      <c r="F388" s="216" t="s">
        <v>750</v>
      </c>
    </row>
    <row r="389" spans="1:6" ht="30">
      <c r="A389" s="216">
        <v>36</v>
      </c>
      <c r="B389" s="143" t="s">
        <v>930</v>
      </c>
      <c r="C389" s="215" t="s">
        <v>909</v>
      </c>
      <c r="D389" s="216" t="s">
        <v>749</v>
      </c>
      <c r="E389" s="216" t="s">
        <v>1153</v>
      </c>
      <c r="F389" s="216" t="s">
        <v>750</v>
      </c>
    </row>
    <row r="390" spans="1:6" ht="30">
      <c r="A390" s="216">
        <v>37</v>
      </c>
      <c r="B390" s="143" t="s">
        <v>931</v>
      </c>
      <c r="C390" s="215" t="s">
        <v>765</v>
      </c>
      <c r="D390" s="216" t="s">
        <v>835</v>
      </c>
      <c r="E390" s="216" t="s">
        <v>1153</v>
      </c>
      <c r="F390" s="216" t="s">
        <v>750</v>
      </c>
    </row>
    <row r="391" spans="1:6" ht="15.75" customHeight="1">
      <c r="A391" s="216">
        <v>38</v>
      </c>
      <c r="B391" s="143" t="s">
        <v>677</v>
      </c>
      <c r="C391" s="215" t="s">
        <v>865</v>
      </c>
      <c r="D391" s="216" t="s">
        <v>835</v>
      </c>
      <c r="E391" s="216" t="s">
        <v>1153</v>
      </c>
      <c r="F391" s="216" t="s">
        <v>750</v>
      </c>
    </row>
    <row r="392" spans="1:6" ht="45">
      <c r="A392" s="216">
        <v>39</v>
      </c>
      <c r="B392" s="143" t="s">
        <v>932</v>
      </c>
      <c r="C392" s="215" t="s">
        <v>924</v>
      </c>
      <c r="D392" s="216" t="s">
        <v>835</v>
      </c>
      <c r="E392" s="216" t="s">
        <v>1153</v>
      </c>
      <c r="F392" s="216" t="s">
        <v>750</v>
      </c>
    </row>
    <row r="393" spans="1:6" ht="30">
      <c r="A393" s="216">
        <v>40</v>
      </c>
      <c r="B393" s="143" t="s">
        <v>725</v>
      </c>
      <c r="C393" s="215" t="s">
        <v>751</v>
      </c>
      <c r="D393" s="216" t="s">
        <v>749</v>
      </c>
      <c r="E393" s="216" t="s">
        <v>1153</v>
      </c>
      <c r="F393" s="216" t="s">
        <v>750</v>
      </c>
    </row>
    <row r="394" spans="1:6">
      <c r="A394" s="216">
        <v>41</v>
      </c>
      <c r="B394" s="143" t="s">
        <v>364</v>
      </c>
      <c r="C394" s="215" t="s">
        <v>775</v>
      </c>
      <c r="D394" s="216" t="s">
        <v>749</v>
      </c>
      <c r="E394" s="216" t="s">
        <v>1153</v>
      </c>
      <c r="F394" s="216" t="s">
        <v>750</v>
      </c>
    </row>
    <row r="395" spans="1:6" ht="30">
      <c r="A395" s="216">
        <v>42</v>
      </c>
      <c r="B395" s="143" t="s">
        <v>933</v>
      </c>
      <c r="C395" s="215" t="s">
        <v>1159</v>
      </c>
      <c r="D395" s="216" t="s">
        <v>772</v>
      </c>
      <c r="E395" s="216" t="s">
        <v>1153</v>
      </c>
      <c r="F395" s="216" t="s">
        <v>750</v>
      </c>
    </row>
    <row r="396" spans="1:6">
      <c r="A396" s="216">
        <v>43</v>
      </c>
      <c r="B396" s="143" t="s">
        <v>782</v>
      </c>
      <c r="C396" s="216" t="s">
        <v>783</v>
      </c>
      <c r="D396" s="216" t="s">
        <v>749</v>
      </c>
      <c r="E396" s="216" t="s">
        <v>1153</v>
      </c>
      <c r="F396" s="216" t="s">
        <v>750</v>
      </c>
    </row>
    <row r="397" spans="1:6">
      <c r="A397" s="216">
        <v>44</v>
      </c>
      <c r="B397" s="143" t="s">
        <v>934</v>
      </c>
      <c r="C397" s="215" t="s">
        <v>1159</v>
      </c>
      <c r="D397" s="216" t="s">
        <v>772</v>
      </c>
      <c r="E397" s="216" t="s">
        <v>1153</v>
      </c>
      <c r="F397" s="216" t="s">
        <v>750</v>
      </c>
    </row>
    <row r="398" spans="1:6">
      <c r="A398" s="216">
        <v>45</v>
      </c>
      <c r="B398" s="143" t="s">
        <v>935</v>
      </c>
      <c r="C398" s="215" t="s">
        <v>936</v>
      </c>
      <c r="D398" s="216" t="s">
        <v>749</v>
      </c>
      <c r="E398" s="216" t="s">
        <v>1153</v>
      </c>
      <c r="F398" s="216" t="s">
        <v>750</v>
      </c>
    </row>
    <row r="399" spans="1:6" ht="45">
      <c r="A399" s="216">
        <v>46</v>
      </c>
      <c r="B399" s="143" t="s">
        <v>640</v>
      </c>
      <c r="C399" s="215" t="s">
        <v>936</v>
      </c>
      <c r="D399" s="216" t="s">
        <v>749</v>
      </c>
      <c r="E399" s="216" t="s">
        <v>1153</v>
      </c>
      <c r="F399" s="216" t="s">
        <v>750</v>
      </c>
    </row>
    <row r="400" spans="1:6" ht="45">
      <c r="A400" s="216">
        <v>47</v>
      </c>
      <c r="B400" s="143" t="s">
        <v>937</v>
      </c>
      <c r="C400" s="215" t="s">
        <v>859</v>
      </c>
      <c r="D400" s="216" t="s">
        <v>749</v>
      </c>
      <c r="E400" s="216" t="s">
        <v>1153</v>
      </c>
      <c r="F400" s="216" t="s">
        <v>750</v>
      </c>
    </row>
    <row r="401" spans="1:6">
      <c r="A401" s="216">
        <v>48</v>
      </c>
      <c r="B401" s="143" t="s">
        <v>587</v>
      </c>
      <c r="C401" s="215" t="s">
        <v>789</v>
      </c>
      <c r="D401" s="216" t="s">
        <v>749</v>
      </c>
      <c r="E401" s="216" t="s">
        <v>1153</v>
      </c>
      <c r="F401" s="216" t="s">
        <v>750</v>
      </c>
    </row>
    <row r="402" spans="1:6" ht="30">
      <c r="A402" s="216">
        <v>49</v>
      </c>
      <c r="B402" s="143" t="s">
        <v>901</v>
      </c>
      <c r="C402" s="215" t="s">
        <v>851</v>
      </c>
      <c r="D402" s="216" t="s">
        <v>835</v>
      </c>
      <c r="E402" s="216" t="s">
        <v>1153</v>
      </c>
      <c r="F402" s="216" t="s">
        <v>750</v>
      </c>
    </row>
    <row r="403" spans="1:6" ht="30">
      <c r="A403" s="216">
        <v>50</v>
      </c>
      <c r="B403" s="143" t="s">
        <v>267</v>
      </c>
      <c r="C403" s="215" t="s">
        <v>938</v>
      </c>
      <c r="D403" s="216" t="s">
        <v>835</v>
      </c>
      <c r="E403" s="216" t="s">
        <v>1153</v>
      </c>
      <c r="F403" s="216" t="s">
        <v>750</v>
      </c>
    </row>
    <row r="404" spans="1:6" ht="45">
      <c r="A404" s="216">
        <v>51</v>
      </c>
      <c r="B404" s="143" t="s">
        <v>939</v>
      </c>
      <c r="C404" s="215" t="s">
        <v>859</v>
      </c>
      <c r="D404" s="216" t="s">
        <v>749</v>
      </c>
      <c r="E404" s="216" t="s">
        <v>1153</v>
      </c>
      <c r="F404" s="216" t="s">
        <v>750</v>
      </c>
    </row>
    <row r="405" spans="1:6">
      <c r="A405" s="216">
        <v>52</v>
      </c>
      <c r="B405" s="143" t="s">
        <v>676</v>
      </c>
      <c r="C405" s="215" t="s">
        <v>940</v>
      </c>
      <c r="D405" s="216" t="s">
        <v>772</v>
      </c>
      <c r="E405" s="216" t="s">
        <v>1153</v>
      </c>
      <c r="F405" s="216" t="s">
        <v>750</v>
      </c>
    </row>
    <row r="406" spans="1:6">
      <c r="A406" s="216">
        <v>53</v>
      </c>
      <c r="B406" s="143" t="s">
        <v>941</v>
      </c>
      <c r="C406" s="215" t="s">
        <v>776</v>
      </c>
      <c r="D406" s="216" t="s">
        <v>772</v>
      </c>
      <c r="E406" s="216" t="s">
        <v>1153</v>
      </c>
      <c r="F406" s="216" t="s">
        <v>750</v>
      </c>
    </row>
    <row r="407" spans="1:6" ht="15" customHeight="1">
      <c r="A407" s="216">
        <v>54</v>
      </c>
      <c r="B407" s="143" t="s">
        <v>942</v>
      </c>
      <c r="C407" s="215" t="s">
        <v>924</v>
      </c>
      <c r="D407" s="216" t="s">
        <v>835</v>
      </c>
      <c r="E407" s="216" t="s">
        <v>1153</v>
      </c>
      <c r="F407" s="216" t="s">
        <v>750</v>
      </c>
    </row>
    <row r="408" spans="1:6" ht="30">
      <c r="A408" s="216">
        <v>55</v>
      </c>
      <c r="B408" s="143" t="s">
        <v>943</v>
      </c>
      <c r="C408" s="215" t="s">
        <v>873</v>
      </c>
      <c r="D408" s="216" t="s">
        <v>749</v>
      </c>
      <c r="E408" s="216" t="s">
        <v>1153</v>
      </c>
      <c r="F408" s="216" t="s">
        <v>750</v>
      </c>
    </row>
    <row r="409" spans="1:6" ht="30" customHeight="1">
      <c r="A409" s="216">
        <v>56</v>
      </c>
      <c r="B409" s="143" t="s">
        <v>907</v>
      </c>
      <c r="C409" s="215" t="s">
        <v>826</v>
      </c>
      <c r="D409" s="216" t="s">
        <v>749</v>
      </c>
      <c r="E409" s="216" t="s">
        <v>1153</v>
      </c>
      <c r="F409" s="216" t="s">
        <v>750</v>
      </c>
    </row>
    <row r="410" spans="1:6" ht="30">
      <c r="A410" s="216">
        <v>57</v>
      </c>
      <c r="B410" s="143" t="s">
        <v>669</v>
      </c>
      <c r="C410" s="215" t="s">
        <v>810</v>
      </c>
      <c r="D410" s="216" t="s">
        <v>835</v>
      </c>
      <c r="E410" s="216" t="s">
        <v>1153</v>
      </c>
      <c r="F410" s="216" t="s">
        <v>750</v>
      </c>
    </row>
    <row r="411" spans="1:6" ht="30">
      <c r="A411" s="216">
        <v>58</v>
      </c>
      <c r="B411" s="143" t="s">
        <v>634</v>
      </c>
      <c r="C411" s="215" t="s">
        <v>765</v>
      </c>
      <c r="D411" s="216" t="s">
        <v>835</v>
      </c>
      <c r="E411" s="216" t="s">
        <v>1153</v>
      </c>
      <c r="F411" s="216" t="s">
        <v>750</v>
      </c>
    </row>
    <row r="412" spans="1:6">
      <c r="A412" s="216">
        <v>59</v>
      </c>
      <c r="B412" s="143" t="s">
        <v>440</v>
      </c>
      <c r="C412" s="215" t="s">
        <v>773</v>
      </c>
      <c r="D412" s="216" t="s">
        <v>749</v>
      </c>
      <c r="E412" s="216" t="s">
        <v>1153</v>
      </c>
      <c r="F412" s="216" t="s">
        <v>750</v>
      </c>
    </row>
    <row r="413" spans="1:6" ht="45">
      <c r="A413" s="216">
        <v>60</v>
      </c>
      <c r="B413" s="143" t="s">
        <v>944</v>
      </c>
      <c r="C413" s="215" t="s">
        <v>936</v>
      </c>
      <c r="D413" s="216" t="s">
        <v>749</v>
      </c>
      <c r="E413" s="216" t="s">
        <v>1153</v>
      </c>
      <c r="F413" s="216" t="s">
        <v>750</v>
      </c>
    </row>
    <row r="414" spans="1:6" ht="45">
      <c r="A414" s="216">
        <v>61</v>
      </c>
      <c r="B414" s="143" t="s">
        <v>945</v>
      </c>
      <c r="C414" s="215" t="s">
        <v>859</v>
      </c>
      <c r="D414" s="216" t="s">
        <v>749</v>
      </c>
      <c r="E414" s="216" t="s">
        <v>1153</v>
      </c>
      <c r="F414" s="216" t="s">
        <v>750</v>
      </c>
    </row>
    <row r="415" spans="1:6" ht="30" customHeight="1">
      <c r="A415" s="216">
        <v>62</v>
      </c>
      <c r="B415" s="143" t="s">
        <v>946</v>
      </c>
      <c r="C415" s="215" t="s">
        <v>859</v>
      </c>
      <c r="D415" s="216" t="s">
        <v>749</v>
      </c>
      <c r="E415" s="216" t="s">
        <v>1153</v>
      </c>
      <c r="F415" s="216" t="s">
        <v>750</v>
      </c>
    </row>
    <row r="416" spans="1:6">
      <c r="A416" s="216">
        <v>63</v>
      </c>
      <c r="B416" s="143" t="s">
        <v>674</v>
      </c>
      <c r="C416" s="215" t="s">
        <v>861</v>
      </c>
      <c r="D416" s="216" t="s">
        <v>749</v>
      </c>
      <c r="E416" s="216" t="s">
        <v>1153</v>
      </c>
      <c r="F416" s="216" t="s">
        <v>750</v>
      </c>
    </row>
    <row r="417" spans="1:6" ht="30">
      <c r="A417" s="216">
        <v>64</v>
      </c>
      <c r="B417" s="143" t="s">
        <v>875</v>
      </c>
      <c r="C417" s="215" t="s">
        <v>765</v>
      </c>
      <c r="D417" s="216" t="s">
        <v>835</v>
      </c>
      <c r="E417" s="216" t="s">
        <v>1153</v>
      </c>
      <c r="F417" s="216" t="s">
        <v>750</v>
      </c>
    </row>
    <row r="418" spans="1:6" ht="15" customHeight="1">
      <c r="A418" s="216">
        <v>65</v>
      </c>
      <c r="B418" s="143" t="s">
        <v>947</v>
      </c>
      <c r="C418" s="215" t="s">
        <v>873</v>
      </c>
      <c r="D418" s="216" t="s">
        <v>749</v>
      </c>
      <c r="E418" s="216" t="s">
        <v>1153</v>
      </c>
      <c r="F418" s="216" t="s">
        <v>750</v>
      </c>
    </row>
    <row r="419" spans="1:6">
      <c r="A419" s="216">
        <v>66</v>
      </c>
      <c r="B419" s="143" t="s">
        <v>948</v>
      </c>
      <c r="C419" s="215" t="s">
        <v>1004</v>
      </c>
      <c r="D419" s="216" t="s">
        <v>749</v>
      </c>
      <c r="E419" s="216" t="s">
        <v>1153</v>
      </c>
      <c r="F419" s="216" t="s">
        <v>750</v>
      </c>
    </row>
    <row r="420" spans="1:6" ht="30">
      <c r="A420" s="216">
        <v>67</v>
      </c>
      <c r="B420" s="143" t="s">
        <v>949</v>
      </c>
      <c r="C420" s="215" t="s">
        <v>938</v>
      </c>
      <c r="D420" s="216" t="s">
        <v>835</v>
      </c>
      <c r="E420" s="216" t="s">
        <v>1153</v>
      </c>
      <c r="F420" s="216" t="s">
        <v>750</v>
      </c>
    </row>
    <row r="421" spans="1:6">
      <c r="A421" s="216">
        <v>68</v>
      </c>
      <c r="B421" s="143" t="s">
        <v>950</v>
      </c>
      <c r="C421" s="215" t="s">
        <v>1009</v>
      </c>
      <c r="D421" s="216" t="s">
        <v>749</v>
      </c>
      <c r="E421" s="216" t="s">
        <v>1153</v>
      </c>
      <c r="F421" s="216" t="s">
        <v>750</v>
      </c>
    </row>
    <row r="422" spans="1:6">
      <c r="A422" s="216">
        <v>69</v>
      </c>
      <c r="B422" s="143" t="s">
        <v>951</v>
      </c>
      <c r="C422" s="215" t="s">
        <v>1009</v>
      </c>
      <c r="D422" s="216" t="s">
        <v>749</v>
      </c>
      <c r="E422" s="216" t="s">
        <v>1153</v>
      </c>
      <c r="F422" s="216" t="s">
        <v>750</v>
      </c>
    </row>
    <row r="423" spans="1:6" ht="30">
      <c r="A423" s="216">
        <v>70</v>
      </c>
      <c r="B423" s="143" t="s">
        <v>952</v>
      </c>
      <c r="C423" s="215" t="s">
        <v>936</v>
      </c>
      <c r="D423" s="216" t="s">
        <v>749</v>
      </c>
      <c r="E423" s="216" t="s">
        <v>1153</v>
      </c>
      <c r="F423" s="216" t="s">
        <v>750</v>
      </c>
    </row>
    <row r="424" spans="1:6" ht="45">
      <c r="A424" s="216">
        <v>71</v>
      </c>
      <c r="B424" s="143" t="s">
        <v>953</v>
      </c>
      <c r="C424" s="215" t="s">
        <v>765</v>
      </c>
      <c r="D424" s="216" t="s">
        <v>835</v>
      </c>
      <c r="E424" s="216" t="s">
        <v>1153</v>
      </c>
      <c r="F424" s="216" t="s">
        <v>750</v>
      </c>
    </row>
    <row r="425" spans="1:6">
      <c r="A425" s="216">
        <v>72</v>
      </c>
      <c r="B425" s="143" t="s">
        <v>954</v>
      </c>
      <c r="C425" s="215" t="s">
        <v>1009</v>
      </c>
      <c r="D425" s="216" t="s">
        <v>749</v>
      </c>
      <c r="E425" s="216" t="s">
        <v>1153</v>
      </c>
      <c r="F425" s="216" t="s">
        <v>750</v>
      </c>
    </row>
    <row r="426" spans="1:6" ht="15" customHeight="1">
      <c r="A426" s="216">
        <v>73</v>
      </c>
      <c r="B426" s="143" t="s">
        <v>601</v>
      </c>
      <c r="C426" s="215" t="s">
        <v>911</v>
      </c>
      <c r="D426" s="216" t="s">
        <v>835</v>
      </c>
      <c r="E426" s="216" t="s">
        <v>1153</v>
      </c>
      <c r="F426" s="216" t="s">
        <v>750</v>
      </c>
    </row>
    <row r="427" spans="1:6" ht="15" customHeight="1">
      <c r="A427" s="216">
        <v>74</v>
      </c>
      <c r="B427" s="143" t="s">
        <v>1147</v>
      </c>
      <c r="C427" s="216" t="s">
        <v>775</v>
      </c>
      <c r="D427" s="216" t="s">
        <v>749</v>
      </c>
      <c r="E427" s="216" t="s">
        <v>1153</v>
      </c>
      <c r="F427" s="216" t="s">
        <v>750</v>
      </c>
    </row>
    <row r="428" spans="1:6" ht="15" customHeight="1">
      <c r="A428" s="216">
        <v>75</v>
      </c>
      <c r="B428" s="143" t="s">
        <v>1148</v>
      </c>
      <c r="C428" s="216" t="s">
        <v>775</v>
      </c>
      <c r="D428" s="216" t="s">
        <v>749</v>
      </c>
      <c r="E428" s="216" t="s">
        <v>1153</v>
      </c>
      <c r="F428" s="216" t="s">
        <v>750</v>
      </c>
    </row>
    <row r="429" spans="1:6">
      <c r="A429" s="216">
        <v>76</v>
      </c>
      <c r="B429" s="143" t="s">
        <v>1149</v>
      </c>
      <c r="C429" s="216" t="s">
        <v>1151</v>
      </c>
      <c r="D429" s="216" t="s">
        <v>749</v>
      </c>
      <c r="E429" s="216" t="s">
        <v>1153</v>
      </c>
      <c r="F429" s="216" t="s">
        <v>750</v>
      </c>
    </row>
    <row r="430" spans="1:6" ht="30" customHeight="1">
      <c r="A430" s="216">
        <v>77</v>
      </c>
      <c r="B430" s="143" t="s">
        <v>1150</v>
      </c>
      <c r="C430" s="216" t="s">
        <v>1152</v>
      </c>
      <c r="D430" s="216" t="s">
        <v>749</v>
      </c>
      <c r="E430" s="216" t="s">
        <v>1153</v>
      </c>
      <c r="F430" s="216" t="s">
        <v>750</v>
      </c>
    </row>
    <row r="432" spans="1:6">
      <c r="A432" s="135"/>
      <c r="B432" s="117"/>
      <c r="C432" s="135"/>
      <c r="D432" s="482"/>
      <c r="E432" s="482"/>
      <c r="F432" s="482"/>
    </row>
    <row r="433" spans="1:6">
      <c r="A433" s="373" t="s">
        <v>155</v>
      </c>
      <c r="B433" s="373"/>
      <c r="C433" s="373"/>
      <c r="D433" s="373"/>
      <c r="E433" s="373"/>
      <c r="F433" s="373"/>
    </row>
    <row r="434" spans="1:6">
      <c r="A434" s="373" t="s">
        <v>1134</v>
      </c>
      <c r="B434" s="373"/>
      <c r="C434" s="373"/>
      <c r="D434" s="373"/>
      <c r="E434" s="373"/>
      <c r="F434" s="373"/>
    </row>
    <row r="435" spans="1:6">
      <c r="A435" s="467" t="s">
        <v>1</v>
      </c>
      <c r="B435" s="467"/>
      <c r="C435" s="467"/>
      <c r="D435" s="467"/>
      <c r="E435" s="467"/>
      <c r="F435" s="467"/>
    </row>
    <row r="436" spans="1:6">
      <c r="A436" s="145"/>
      <c r="B436" s="41"/>
      <c r="C436" s="141"/>
      <c r="D436" s="141"/>
      <c r="E436" s="141"/>
      <c r="F436" s="141"/>
    </row>
    <row r="437" spans="1:6" ht="60" customHeight="1">
      <c r="A437" s="468" t="s">
        <v>1161</v>
      </c>
      <c r="B437" s="468"/>
      <c r="C437" s="468"/>
      <c r="D437" s="468"/>
      <c r="E437" s="468"/>
      <c r="F437" s="468"/>
    </row>
    <row r="438" spans="1:6">
      <c r="A438" s="475" t="s">
        <v>38</v>
      </c>
      <c r="B438" s="475"/>
      <c r="C438" s="475"/>
      <c r="D438" s="475"/>
      <c r="E438" s="475"/>
      <c r="F438" s="475"/>
    </row>
    <row r="439" spans="1:6">
      <c r="A439" s="474" t="s">
        <v>0</v>
      </c>
      <c r="B439" s="425" t="s">
        <v>39</v>
      </c>
      <c r="C439" s="425" t="s">
        <v>36</v>
      </c>
      <c r="D439" s="425"/>
      <c r="E439" s="425" t="s">
        <v>34</v>
      </c>
      <c r="F439" s="425" t="s">
        <v>180</v>
      </c>
    </row>
    <row r="440" spans="1:6" ht="73.5" customHeight="1">
      <c r="A440" s="474"/>
      <c r="B440" s="439"/>
      <c r="C440" s="119" t="s">
        <v>37</v>
      </c>
      <c r="D440" s="119" t="s">
        <v>40</v>
      </c>
      <c r="E440" s="425"/>
      <c r="F440" s="425"/>
    </row>
    <row r="441" spans="1:6" ht="45">
      <c r="A441" s="22">
        <v>1</v>
      </c>
      <c r="B441" s="143" t="s">
        <v>690</v>
      </c>
      <c r="C441" s="119" t="s">
        <v>826</v>
      </c>
      <c r="D441" s="22" t="s">
        <v>749</v>
      </c>
      <c r="E441" s="216" t="s">
        <v>1153</v>
      </c>
      <c r="F441" s="22" t="s">
        <v>750</v>
      </c>
    </row>
    <row r="442" spans="1:6" ht="45">
      <c r="A442" s="22">
        <v>2</v>
      </c>
      <c r="B442" s="143" t="s">
        <v>684</v>
      </c>
      <c r="C442" s="119" t="s">
        <v>783</v>
      </c>
      <c r="D442" s="216" t="s">
        <v>749</v>
      </c>
      <c r="E442" s="216" t="s">
        <v>1153</v>
      </c>
      <c r="F442" s="22" t="s">
        <v>750</v>
      </c>
    </row>
    <row r="443" spans="1:6" ht="45">
      <c r="A443" s="216">
        <v>3</v>
      </c>
      <c r="B443" s="143" t="s">
        <v>558</v>
      </c>
      <c r="C443" s="119" t="s">
        <v>888</v>
      </c>
      <c r="D443" s="22" t="s">
        <v>772</v>
      </c>
      <c r="E443" s="216" t="s">
        <v>1153</v>
      </c>
      <c r="F443" s="22" t="s">
        <v>750</v>
      </c>
    </row>
    <row r="444" spans="1:6">
      <c r="A444" s="216">
        <v>4</v>
      </c>
      <c r="B444" s="143" t="s">
        <v>555</v>
      </c>
      <c r="C444" s="119" t="s">
        <v>751</v>
      </c>
      <c r="D444" s="22" t="s">
        <v>749</v>
      </c>
      <c r="E444" s="216" t="s">
        <v>1153</v>
      </c>
      <c r="F444" s="22" t="s">
        <v>750</v>
      </c>
    </row>
    <row r="445" spans="1:6" ht="30">
      <c r="A445" s="216">
        <v>5</v>
      </c>
      <c r="B445" s="143" t="s">
        <v>893</v>
      </c>
      <c r="C445" s="119" t="s">
        <v>861</v>
      </c>
      <c r="D445" s="22" t="s">
        <v>749</v>
      </c>
      <c r="E445" s="216" t="s">
        <v>1153</v>
      </c>
      <c r="F445" s="22" t="s">
        <v>750</v>
      </c>
    </row>
    <row r="446" spans="1:6" ht="60">
      <c r="A446" s="216">
        <v>6</v>
      </c>
      <c r="B446" s="143" t="s">
        <v>547</v>
      </c>
      <c r="C446" s="119" t="s">
        <v>890</v>
      </c>
      <c r="D446" s="22" t="s">
        <v>772</v>
      </c>
      <c r="E446" s="216" t="s">
        <v>1153</v>
      </c>
      <c r="F446" s="22" t="s">
        <v>750</v>
      </c>
    </row>
    <row r="447" spans="1:6" ht="30" customHeight="1">
      <c r="A447" s="216">
        <v>7</v>
      </c>
      <c r="B447" s="143" t="s">
        <v>584</v>
      </c>
      <c r="C447" s="119" t="s">
        <v>889</v>
      </c>
      <c r="D447" s="22" t="s">
        <v>772</v>
      </c>
      <c r="E447" s="216" t="s">
        <v>1153</v>
      </c>
      <c r="F447" s="22" t="s">
        <v>750</v>
      </c>
    </row>
    <row r="448" spans="1:6">
      <c r="A448" s="216">
        <v>8</v>
      </c>
      <c r="B448" s="143" t="s">
        <v>895</v>
      </c>
      <c r="C448" s="119" t="s">
        <v>861</v>
      </c>
      <c r="D448" s="22" t="s">
        <v>749</v>
      </c>
      <c r="E448" s="216" t="s">
        <v>1153</v>
      </c>
      <c r="F448" s="22" t="s">
        <v>750</v>
      </c>
    </row>
    <row r="449" spans="1:6" ht="45">
      <c r="A449" s="216">
        <v>9</v>
      </c>
      <c r="B449" s="143" t="s">
        <v>955</v>
      </c>
      <c r="C449" s="119" t="s">
        <v>961</v>
      </c>
      <c r="D449" s="22" t="s">
        <v>835</v>
      </c>
      <c r="E449" s="216" t="s">
        <v>1153</v>
      </c>
      <c r="F449" s="22" t="s">
        <v>750</v>
      </c>
    </row>
    <row r="450" spans="1:6" ht="60.75" customHeight="1">
      <c r="A450" s="216">
        <v>10</v>
      </c>
      <c r="B450" s="143" t="s">
        <v>536</v>
      </c>
      <c r="C450" s="119" t="s">
        <v>896</v>
      </c>
      <c r="D450" s="22" t="s">
        <v>772</v>
      </c>
      <c r="E450" s="216" t="s">
        <v>1153</v>
      </c>
      <c r="F450" s="22" t="s">
        <v>750</v>
      </c>
    </row>
    <row r="451" spans="1:6" ht="30">
      <c r="A451" s="216">
        <v>11</v>
      </c>
      <c r="B451" s="143" t="s">
        <v>956</v>
      </c>
      <c r="C451" s="119" t="s">
        <v>957</v>
      </c>
      <c r="D451" s="22" t="s">
        <v>772</v>
      </c>
      <c r="E451" s="216" t="s">
        <v>1153</v>
      </c>
      <c r="F451" s="22" t="s">
        <v>750</v>
      </c>
    </row>
    <row r="452" spans="1:6" ht="45">
      <c r="A452" s="216">
        <v>12</v>
      </c>
      <c r="B452" s="143" t="s">
        <v>700</v>
      </c>
      <c r="C452" s="119" t="s">
        <v>958</v>
      </c>
      <c r="D452" s="22" t="s">
        <v>772</v>
      </c>
      <c r="E452" s="216" t="s">
        <v>1153</v>
      </c>
      <c r="F452" s="22" t="s">
        <v>750</v>
      </c>
    </row>
    <row r="453" spans="1:6" ht="60">
      <c r="A453" s="216">
        <v>13</v>
      </c>
      <c r="B453" s="143" t="s">
        <v>687</v>
      </c>
      <c r="C453" s="119" t="s">
        <v>959</v>
      </c>
      <c r="D453" s="22" t="s">
        <v>772</v>
      </c>
      <c r="E453" s="216" t="s">
        <v>1153</v>
      </c>
      <c r="F453" s="22" t="s">
        <v>750</v>
      </c>
    </row>
    <row r="454" spans="1:6" ht="30">
      <c r="A454" s="216">
        <v>14</v>
      </c>
      <c r="B454" s="143" t="s">
        <v>614</v>
      </c>
      <c r="C454" s="119" t="s">
        <v>810</v>
      </c>
      <c r="D454" s="22" t="s">
        <v>835</v>
      </c>
      <c r="E454" s="216" t="s">
        <v>1153</v>
      </c>
      <c r="F454" s="22" t="s">
        <v>750</v>
      </c>
    </row>
    <row r="455" spans="1:6">
      <c r="A455" s="216">
        <v>15</v>
      </c>
      <c r="B455" s="143" t="s">
        <v>960</v>
      </c>
      <c r="C455" s="119" t="s">
        <v>961</v>
      </c>
      <c r="D455" s="22" t="s">
        <v>835</v>
      </c>
      <c r="E455" s="216" t="s">
        <v>1153</v>
      </c>
      <c r="F455" s="22" t="s">
        <v>750</v>
      </c>
    </row>
    <row r="456" spans="1:6" ht="30">
      <c r="A456" s="216">
        <v>16</v>
      </c>
      <c r="B456" s="143" t="s">
        <v>696</v>
      </c>
      <c r="C456" s="119" t="s">
        <v>938</v>
      </c>
      <c r="D456" s="22" t="s">
        <v>835</v>
      </c>
      <c r="E456" s="216" t="s">
        <v>1153</v>
      </c>
      <c r="F456" s="22" t="s">
        <v>750</v>
      </c>
    </row>
    <row r="457" spans="1:6" ht="30" customHeight="1">
      <c r="A457" s="216">
        <v>17</v>
      </c>
      <c r="B457" s="143" t="s">
        <v>962</v>
      </c>
      <c r="C457" s="119" t="s">
        <v>961</v>
      </c>
      <c r="D457" s="22" t="s">
        <v>835</v>
      </c>
      <c r="E457" s="216" t="s">
        <v>1153</v>
      </c>
      <c r="F457" s="22" t="s">
        <v>750</v>
      </c>
    </row>
    <row r="458" spans="1:6" ht="15" customHeight="1">
      <c r="A458" s="216">
        <v>18</v>
      </c>
      <c r="B458" s="143" t="s">
        <v>685</v>
      </c>
      <c r="C458" s="119" t="s">
        <v>789</v>
      </c>
      <c r="D458" s="216" t="s">
        <v>749</v>
      </c>
      <c r="E458" s="216" t="s">
        <v>1153</v>
      </c>
      <c r="F458" s="22" t="s">
        <v>750</v>
      </c>
    </row>
    <row r="459" spans="1:6" ht="60.75" customHeight="1">
      <c r="A459" s="216">
        <v>19</v>
      </c>
      <c r="B459" s="143" t="s">
        <v>963</v>
      </c>
      <c r="C459" s="119" t="s">
        <v>957</v>
      </c>
      <c r="D459" s="22" t="s">
        <v>772</v>
      </c>
      <c r="E459" s="216" t="s">
        <v>1153</v>
      </c>
      <c r="F459" s="22" t="s">
        <v>750</v>
      </c>
    </row>
    <row r="460" spans="1:6" ht="15" customHeight="1">
      <c r="A460" s="216">
        <v>20</v>
      </c>
      <c r="B460" s="143" t="s">
        <v>809</v>
      </c>
      <c r="C460" s="119" t="s">
        <v>810</v>
      </c>
      <c r="D460" s="22" t="s">
        <v>835</v>
      </c>
      <c r="E460" s="216" t="s">
        <v>1153</v>
      </c>
      <c r="F460" s="22" t="s">
        <v>750</v>
      </c>
    </row>
    <row r="461" spans="1:6" ht="30" customHeight="1">
      <c r="A461" s="216">
        <v>21</v>
      </c>
      <c r="B461" s="143" t="s">
        <v>698</v>
      </c>
      <c r="C461" s="119" t="s">
        <v>991</v>
      </c>
      <c r="D461" s="22" t="s">
        <v>772</v>
      </c>
      <c r="E461" s="216" t="s">
        <v>1153</v>
      </c>
      <c r="F461" s="22" t="s">
        <v>750</v>
      </c>
    </row>
    <row r="462" spans="1:6" ht="30" customHeight="1">
      <c r="A462" s="216">
        <v>22</v>
      </c>
      <c r="B462" s="143" t="s">
        <v>964</v>
      </c>
      <c r="C462" s="119" t="s">
        <v>961</v>
      </c>
      <c r="D462" s="22" t="s">
        <v>835</v>
      </c>
      <c r="E462" s="216" t="s">
        <v>1153</v>
      </c>
      <c r="F462" s="22" t="s">
        <v>750</v>
      </c>
    </row>
    <row r="463" spans="1:6" ht="30" customHeight="1">
      <c r="A463" s="216">
        <v>23</v>
      </c>
      <c r="B463" s="143" t="s">
        <v>1162</v>
      </c>
      <c r="C463" s="216" t="s">
        <v>1151</v>
      </c>
      <c r="D463" s="216" t="s">
        <v>749</v>
      </c>
      <c r="E463" s="216" t="s">
        <v>1153</v>
      </c>
      <c r="F463" s="216" t="s">
        <v>750</v>
      </c>
    </row>
    <row r="464" spans="1:6" ht="30" customHeight="1">
      <c r="A464" s="216">
        <v>24</v>
      </c>
      <c r="B464" s="143" t="s">
        <v>1150</v>
      </c>
      <c r="C464" s="216" t="s">
        <v>1152</v>
      </c>
      <c r="D464" s="216" t="s">
        <v>749</v>
      </c>
      <c r="E464" s="216" t="s">
        <v>1153</v>
      </c>
      <c r="F464" s="216" t="s">
        <v>750</v>
      </c>
    </row>
    <row r="466" spans="1:6">
      <c r="A466" s="135"/>
      <c r="B466" s="117"/>
      <c r="C466" s="135"/>
      <c r="D466" s="482"/>
      <c r="E466" s="482"/>
      <c r="F466" s="482"/>
    </row>
    <row r="467" spans="1:6">
      <c r="A467" s="373" t="s">
        <v>155</v>
      </c>
      <c r="B467" s="373"/>
      <c r="C467" s="373"/>
      <c r="D467" s="373"/>
      <c r="E467" s="373"/>
      <c r="F467" s="373"/>
    </row>
    <row r="468" spans="1:6">
      <c r="A468" s="373" t="s">
        <v>1134</v>
      </c>
      <c r="B468" s="373"/>
      <c r="C468" s="373"/>
      <c r="D468" s="373"/>
      <c r="E468" s="373"/>
      <c r="F468" s="373"/>
    </row>
    <row r="469" spans="1:6">
      <c r="A469" s="467" t="s">
        <v>1</v>
      </c>
      <c r="B469" s="467"/>
      <c r="C469" s="467"/>
      <c r="D469" s="467"/>
      <c r="E469" s="467"/>
      <c r="F469" s="467"/>
    </row>
    <row r="470" spans="1:6">
      <c r="A470" s="145"/>
      <c r="B470" s="41"/>
      <c r="C470" s="141"/>
      <c r="D470" s="141"/>
      <c r="E470" s="141"/>
      <c r="F470" s="141"/>
    </row>
    <row r="471" spans="1:6" ht="60" customHeight="1">
      <c r="A471" s="468" t="s">
        <v>1163</v>
      </c>
      <c r="B471" s="468"/>
      <c r="C471" s="468"/>
      <c r="D471" s="468"/>
      <c r="E471" s="468"/>
      <c r="F471" s="468"/>
    </row>
    <row r="472" spans="1:6">
      <c r="A472" s="475" t="s">
        <v>38</v>
      </c>
      <c r="B472" s="475"/>
      <c r="C472" s="475"/>
      <c r="D472" s="475"/>
      <c r="E472" s="475"/>
      <c r="F472" s="475"/>
    </row>
    <row r="473" spans="1:6">
      <c r="A473" s="474" t="s">
        <v>0</v>
      </c>
      <c r="B473" s="425" t="s">
        <v>39</v>
      </c>
      <c r="C473" s="425" t="s">
        <v>36</v>
      </c>
      <c r="D473" s="425"/>
      <c r="E473" s="425" t="s">
        <v>34</v>
      </c>
      <c r="F473" s="425" t="s">
        <v>180</v>
      </c>
    </row>
    <row r="474" spans="1:6" ht="73.5" customHeight="1">
      <c r="A474" s="474"/>
      <c r="B474" s="439"/>
      <c r="C474" s="119" t="s">
        <v>37</v>
      </c>
      <c r="D474" s="119" t="s">
        <v>40</v>
      </c>
      <c r="E474" s="425"/>
      <c r="F474" s="425"/>
    </row>
    <row r="475" spans="1:6">
      <c r="A475" s="22">
        <v>1</v>
      </c>
      <c r="B475" s="143" t="s">
        <v>965</v>
      </c>
      <c r="C475" s="144" t="s">
        <v>826</v>
      </c>
      <c r="D475" s="22" t="s">
        <v>749</v>
      </c>
      <c r="E475" s="216" t="s">
        <v>1153</v>
      </c>
      <c r="F475" s="22" t="s">
        <v>750</v>
      </c>
    </row>
    <row r="476" spans="1:6" ht="60">
      <c r="A476" s="22">
        <v>2</v>
      </c>
      <c r="B476" s="143" t="s">
        <v>722</v>
      </c>
      <c r="C476" s="144" t="s">
        <v>873</v>
      </c>
      <c r="D476" s="22" t="s">
        <v>749</v>
      </c>
      <c r="E476" s="216" t="s">
        <v>1153</v>
      </c>
      <c r="F476" s="22" t="s">
        <v>750</v>
      </c>
    </row>
    <row r="477" spans="1:6" ht="15" customHeight="1">
      <c r="A477" s="216">
        <v>3</v>
      </c>
      <c r="B477" s="143" t="s">
        <v>728</v>
      </c>
      <c r="C477" s="144" t="s">
        <v>865</v>
      </c>
      <c r="D477" s="22" t="s">
        <v>835</v>
      </c>
      <c r="E477" s="216" t="s">
        <v>1153</v>
      </c>
      <c r="F477" s="22" t="s">
        <v>750</v>
      </c>
    </row>
    <row r="478" spans="1:6" ht="15" customHeight="1">
      <c r="A478" s="216">
        <v>4</v>
      </c>
      <c r="B478" s="143" t="s">
        <v>719</v>
      </c>
      <c r="C478" s="215" t="s">
        <v>773</v>
      </c>
      <c r="D478" s="216" t="s">
        <v>749</v>
      </c>
      <c r="E478" s="216" t="s">
        <v>1153</v>
      </c>
      <c r="F478" s="22" t="s">
        <v>750</v>
      </c>
    </row>
    <row r="479" spans="1:6">
      <c r="A479" s="216">
        <v>5</v>
      </c>
      <c r="B479" s="143" t="s">
        <v>966</v>
      </c>
      <c r="C479" s="144" t="s">
        <v>936</v>
      </c>
      <c r="D479" s="22" t="s">
        <v>749</v>
      </c>
      <c r="E479" s="216" t="s">
        <v>1153</v>
      </c>
      <c r="F479" s="22" t="s">
        <v>750</v>
      </c>
    </row>
    <row r="480" spans="1:6" ht="45" customHeight="1">
      <c r="A480" s="216">
        <v>6</v>
      </c>
      <c r="B480" s="143" t="s">
        <v>967</v>
      </c>
      <c r="C480" s="144" t="s">
        <v>787</v>
      </c>
      <c r="D480" s="22" t="s">
        <v>749</v>
      </c>
      <c r="E480" s="216" t="s">
        <v>1153</v>
      </c>
      <c r="F480" s="22" t="s">
        <v>750</v>
      </c>
    </row>
    <row r="481" spans="1:6" ht="60">
      <c r="A481" s="216">
        <v>7</v>
      </c>
      <c r="B481" s="143" t="s">
        <v>968</v>
      </c>
      <c r="C481" s="144" t="s">
        <v>810</v>
      </c>
      <c r="D481" s="22" t="s">
        <v>835</v>
      </c>
      <c r="E481" s="216" t="s">
        <v>1153</v>
      </c>
      <c r="F481" s="22" t="s">
        <v>750</v>
      </c>
    </row>
    <row r="482" spans="1:6" ht="60">
      <c r="A482" s="216">
        <v>8</v>
      </c>
      <c r="B482" s="143" t="s">
        <v>969</v>
      </c>
      <c r="C482" s="144" t="s">
        <v>873</v>
      </c>
      <c r="D482" s="22" t="s">
        <v>749</v>
      </c>
      <c r="E482" s="216" t="s">
        <v>1153</v>
      </c>
      <c r="F482" s="22" t="s">
        <v>750</v>
      </c>
    </row>
    <row r="483" spans="1:6" ht="60">
      <c r="A483" s="216">
        <v>9</v>
      </c>
      <c r="B483" s="143" t="s">
        <v>970</v>
      </c>
      <c r="C483" s="144" t="s">
        <v>787</v>
      </c>
      <c r="D483" s="22" t="s">
        <v>749</v>
      </c>
      <c r="E483" s="216" t="s">
        <v>1153</v>
      </c>
      <c r="F483" s="22" t="s">
        <v>750</v>
      </c>
    </row>
    <row r="484" spans="1:6" ht="30">
      <c r="A484" s="216">
        <v>10</v>
      </c>
      <c r="B484" s="143" t="s">
        <v>857</v>
      </c>
      <c r="C484" s="144" t="s">
        <v>787</v>
      </c>
      <c r="D484" s="22" t="s">
        <v>749</v>
      </c>
      <c r="E484" s="216" t="s">
        <v>1153</v>
      </c>
      <c r="F484" s="22" t="s">
        <v>750</v>
      </c>
    </row>
    <row r="485" spans="1:6" ht="30">
      <c r="A485" s="216">
        <v>11</v>
      </c>
      <c r="B485" s="143" t="s">
        <v>971</v>
      </c>
      <c r="C485" s="144" t="s">
        <v>851</v>
      </c>
      <c r="D485" s="216" t="s">
        <v>835</v>
      </c>
      <c r="E485" s="216" t="s">
        <v>1153</v>
      </c>
      <c r="F485" s="22" t="s">
        <v>750</v>
      </c>
    </row>
    <row r="486" spans="1:6" ht="30">
      <c r="A486" s="216">
        <v>12</v>
      </c>
      <c r="B486" s="143" t="s">
        <v>972</v>
      </c>
      <c r="C486" s="144" t="s">
        <v>973</v>
      </c>
      <c r="D486" s="22" t="s">
        <v>835</v>
      </c>
      <c r="E486" s="216" t="s">
        <v>1153</v>
      </c>
      <c r="F486" s="22" t="s">
        <v>750</v>
      </c>
    </row>
    <row r="487" spans="1:6" ht="30">
      <c r="A487" s="216">
        <v>13</v>
      </c>
      <c r="B487" s="143" t="s">
        <v>974</v>
      </c>
      <c r="C487" s="144" t="s">
        <v>973</v>
      </c>
      <c r="D487" s="22" t="s">
        <v>835</v>
      </c>
      <c r="E487" s="216" t="s">
        <v>1153</v>
      </c>
      <c r="F487" s="22" t="s">
        <v>750</v>
      </c>
    </row>
    <row r="488" spans="1:6" ht="30" customHeight="1">
      <c r="A488" s="216">
        <v>14</v>
      </c>
      <c r="B488" s="143" t="s">
        <v>975</v>
      </c>
      <c r="C488" s="144" t="s">
        <v>826</v>
      </c>
      <c r="D488" s="22" t="s">
        <v>749</v>
      </c>
      <c r="E488" s="216" t="s">
        <v>1153</v>
      </c>
      <c r="F488" s="22" t="s">
        <v>750</v>
      </c>
    </row>
    <row r="489" spans="1:6" ht="30" customHeight="1">
      <c r="A489" s="216">
        <v>15</v>
      </c>
      <c r="B489" s="143" t="s">
        <v>976</v>
      </c>
      <c r="C489" s="144" t="s">
        <v>787</v>
      </c>
      <c r="D489" s="22" t="s">
        <v>749</v>
      </c>
      <c r="E489" s="216" t="s">
        <v>1153</v>
      </c>
      <c r="F489" s="22" t="s">
        <v>750</v>
      </c>
    </row>
    <row r="490" spans="1:6" ht="45.75" customHeight="1">
      <c r="A490" s="216">
        <v>16</v>
      </c>
      <c r="B490" s="143" t="s">
        <v>977</v>
      </c>
      <c r="C490" s="144" t="s">
        <v>980</v>
      </c>
      <c r="D490" s="216" t="s">
        <v>835</v>
      </c>
      <c r="E490" s="216" t="s">
        <v>1153</v>
      </c>
      <c r="F490" s="22" t="s">
        <v>750</v>
      </c>
    </row>
    <row r="491" spans="1:6" ht="45">
      <c r="A491" s="216">
        <v>17</v>
      </c>
      <c r="B491" s="143" t="s">
        <v>978</v>
      </c>
      <c r="C491" s="144" t="s">
        <v>787</v>
      </c>
      <c r="D491" s="22" t="s">
        <v>749</v>
      </c>
      <c r="E491" s="216" t="s">
        <v>1153</v>
      </c>
      <c r="F491" s="22" t="s">
        <v>750</v>
      </c>
    </row>
    <row r="492" spans="1:6" ht="30" customHeight="1">
      <c r="A492" s="216">
        <v>18</v>
      </c>
      <c r="B492" s="143" t="s">
        <v>979</v>
      </c>
      <c r="C492" s="144" t="s">
        <v>980</v>
      </c>
      <c r="D492" s="22" t="s">
        <v>835</v>
      </c>
      <c r="E492" s="216" t="s">
        <v>1153</v>
      </c>
      <c r="F492" s="22" t="s">
        <v>750</v>
      </c>
    </row>
    <row r="493" spans="1:6" ht="30">
      <c r="A493" s="216">
        <v>19</v>
      </c>
      <c r="B493" s="143" t="s">
        <v>1162</v>
      </c>
      <c r="C493" s="216" t="s">
        <v>1151</v>
      </c>
      <c r="D493" s="216" t="s">
        <v>749</v>
      </c>
      <c r="E493" s="216" t="s">
        <v>1153</v>
      </c>
      <c r="F493" s="216" t="s">
        <v>750</v>
      </c>
    </row>
    <row r="494" spans="1:6" ht="30">
      <c r="A494" s="216">
        <v>20</v>
      </c>
      <c r="B494" s="143" t="s">
        <v>1150</v>
      </c>
      <c r="C494" s="216" t="s">
        <v>1152</v>
      </c>
      <c r="D494" s="216" t="s">
        <v>749</v>
      </c>
      <c r="E494" s="216" t="s">
        <v>1153</v>
      </c>
      <c r="F494" s="216" t="s">
        <v>750</v>
      </c>
    </row>
    <row r="496" spans="1:6">
      <c r="A496" s="135"/>
      <c r="B496" s="117"/>
      <c r="C496" s="135"/>
      <c r="D496" s="482"/>
      <c r="E496" s="482"/>
      <c r="F496" s="482"/>
    </row>
    <row r="497" spans="1:6">
      <c r="A497" s="373" t="s">
        <v>155</v>
      </c>
      <c r="B497" s="373"/>
      <c r="C497" s="373"/>
      <c r="D497" s="373"/>
      <c r="E497" s="373"/>
      <c r="F497" s="373"/>
    </row>
    <row r="498" spans="1:6">
      <c r="A498" s="373" t="s">
        <v>1134</v>
      </c>
      <c r="B498" s="373"/>
      <c r="C498" s="373"/>
      <c r="D498" s="373"/>
      <c r="E498" s="373"/>
      <c r="F498" s="373"/>
    </row>
    <row r="499" spans="1:6">
      <c r="A499" s="467" t="s">
        <v>1</v>
      </c>
      <c r="B499" s="467"/>
      <c r="C499" s="467"/>
      <c r="D499" s="467"/>
      <c r="E499" s="467"/>
      <c r="F499" s="467"/>
    </row>
    <row r="500" spans="1:6">
      <c r="A500" s="145"/>
      <c r="B500" s="41"/>
      <c r="C500" s="141"/>
      <c r="D500" s="141"/>
      <c r="E500" s="141"/>
      <c r="F500" s="141"/>
    </row>
    <row r="501" spans="1:6" ht="60" customHeight="1">
      <c r="A501" s="468" t="s">
        <v>1164</v>
      </c>
      <c r="B501" s="468"/>
      <c r="C501" s="468"/>
      <c r="D501" s="468"/>
      <c r="E501" s="468"/>
      <c r="F501" s="468"/>
    </row>
    <row r="502" spans="1:6">
      <c r="A502" s="475" t="s">
        <v>38</v>
      </c>
      <c r="B502" s="475"/>
      <c r="C502" s="475"/>
      <c r="D502" s="475"/>
      <c r="E502" s="475"/>
      <c r="F502" s="475"/>
    </row>
    <row r="503" spans="1:6">
      <c r="A503" s="474" t="s">
        <v>0</v>
      </c>
      <c r="B503" s="425" t="s">
        <v>39</v>
      </c>
      <c r="C503" s="425" t="s">
        <v>36</v>
      </c>
      <c r="D503" s="425"/>
      <c r="E503" s="425" t="s">
        <v>34</v>
      </c>
      <c r="F503" s="425" t="s">
        <v>180</v>
      </c>
    </row>
    <row r="504" spans="1:6" ht="72.75" customHeight="1">
      <c r="A504" s="474"/>
      <c r="B504" s="439"/>
      <c r="C504" s="119" t="s">
        <v>37</v>
      </c>
      <c r="D504" s="119" t="s">
        <v>40</v>
      </c>
      <c r="E504" s="425"/>
      <c r="F504" s="425"/>
    </row>
    <row r="505" spans="1:6">
      <c r="A505" s="22">
        <v>1</v>
      </c>
      <c r="B505" s="143" t="s">
        <v>965</v>
      </c>
      <c r="C505" s="144" t="s">
        <v>826</v>
      </c>
      <c r="D505" s="144" t="s">
        <v>749</v>
      </c>
      <c r="E505" s="216" t="s">
        <v>1153</v>
      </c>
      <c r="F505" s="22" t="s">
        <v>750</v>
      </c>
    </row>
    <row r="506" spans="1:6" ht="60">
      <c r="A506" s="22">
        <v>2</v>
      </c>
      <c r="B506" s="143" t="s">
        <v>722</v>
      </c>
      <c r="C506" s="144" t="s">
        <v>873</v>
      </c>
      <c r="D506" s="144" t="s">
        <v>749</v>
      </c>
      <c r="E506" s="216" t="s">
        <v>1153</v>
      </c>
      <c r="F506" s="22" t="s">
        <v>750</v>
      </c>
    </row>
    <row r="507" spans="1:6" ht="15" customHeight="1">
      <c r="A507" s="216">
        <v>3</v>
      </c>
      <c r="B507" s="143" t="s">
        <v>728</v>
      </c>
      <c r="C507" s="144" t="s">
        <v>865</v>
      </c>
      <c r="D507" s="144" t="s">
        <v>835</v>
      </c>
      <c r="E507" s="216" t="s">
        <v>1153</v>
      </c>
      <c r="F507" s="22" t="s">
        <v>750</v>
      </c>
    </row>
    <row r="508" spans="1:6" ht="15" customHeight="1">
      <c r="A508" s="216">
        <v>4</v>
      </c>
      <c r="B508" s="143" t="s">
        <v>719</v>
      </c>
      <c r="C508" s="144" t="s">
        <v>810</v>
      </c>
      <c r="D508" s="144" t="s">
        <v>835</v>
      </c>
      <c r="E508" s="216" t="s">
        <v>1153</v>
      </c>
      <c r="F508" s="22" t="s">
        <v>750</v>
      </c>
    </row>
    <row r="509" spans="1:6">
      <c r="A509" s="216">
        <v>5</v>
      </c>
      <c r="B509" s="143" t="s">
        <v>809</v>
      </c>
      <c r="C509" s="144" t="s">
        <v>810</v>
      </c>
      <c r="D509" s="144" t="s">
        <v>835</v>
      </c>
      <c r="E509" s="216" t="s">
        <v>1153</v>
      </c>
      <c r="F509" s="22" t="s">
        <v>750</v>
      </c>
    </row>
    <row r="510" spans="1:6" ht="30">
      <c r="A510" s="216">
        <v>6</v>
      </c>
      <c r="B510" s="143" t="s">
        <v>981</v>
      </c>
      <c r="C510" s="144" t="s">
        <v>861</v>
      </c>
      <c r="D510" s="144" t="s">
        <v>749</v>
      </c>
      <c r="E510" s="216" t="s">
        <v>1153</v>
      </c>
      <c r="F510" s="22" t="s">
        <v>750</v>
      </c>
    </row>
    <row r="511" spans="1:6" ht="30">
      <c r="A511" s="216">
        <v>7</v>
      </c>
      <c r="B511" s="143" t="s">
        <v>900</v>
      </c>
      <c r="C511" s="144" t="s">
        <v>762</v>
      </c>
      <c r="D511" s="144" t="s">
        <v>749</v>
      </c>
      <c r="E511" s="216" t="s">
        <v>1153</v>
      </c>
      <c r="F511" s="22" t="s">
        <v>750</v>
      </c>
    </row>
    <row r="512" spans="1:6" ht="45">
      <c r="A512" s="216">
        <v>8</v>
      </c>
      <c r="B512" s="143" t="s">
        <v>982</v>
      </c>
      <c r="C512" s="144" t="s">
        <v>830</v>
      </c>
      <c r="D512" s="144" t="s">
        <v>772</v>
      </c>
      <c r="E512" s="216" t="s">
        <v>1153</v>
      </c>
      <c r="F512" s="22" t="s">
        <v>750</v>
      </c>
    </row>
    <row r="513" spans="1:6" ht="30">
      <c r="A513" s="216">
        <v>9</v>
      </c>
      <c r="B513" s="143" t="s">
        <v>983</v>
      </c>
      <c r="C513" s="144" t="s">
        <v>861</v>
      </c>
      <c r="D513" s="144" t="s">
        <v>749</v>
      </c>
      <c r="E513" s="216" t="s">
        <v>1153</v>
      </c>
      <c r="F513" s="22" t="s">
        <v>750</v>
      </c>
    </row>
    <row r="514" spans="1:6" ht="45">
      <c r="A514" s="216">
        <v>10</v>
      </c>
      <c r="B514" s="143" t="s">
        <v>984</v>
      </c>
      <c r="C514" s="144" t="s">
        <v>787</v>
      </c>
      <c r="D514" s="144" t="s">
        <v>749</v>
      </c>
      <c r="E514" s="216" t="s">
        <v>1153</v>
      </c>
      <c r="F514" s="22" t="s">
        <v>750</v>
      </c>
    </row>
    <row r="515" spans="1:6" ht="30">
      <c r="A515" s="216">
        <v>11</v>
      </c>
      <c r="B515" s="143" t="s">
        <v>985</v>
      </c>
      <c r="C515" s="144" t="s">
        <v>830</v>
      </c>
      <c r="D515" s="144" t="s">
        <v>772</v>
      </c>
      <c r="E515" s="216" t="s">
        <v>1153</v>
      </c>
      <c r="F515" s="22" t="s">
        <v>750</v>
      </c>
    </row>
    <row r="516" spans="1:6" ht="30">
      <c r="A516" s="216">
        <v>12</v>
      </c>
      <c r="B516" s="143" t="s">
        <v>725</v>
      </c>
      <c r="C516" s="144" t="s">
        <v>751</v>
      </c>
      <c r="D516" s="144" t="s">
        <v>749</v>
      </c>
      <c r="E516" s="216" t="s">
        <v>1153</v>
      </c>
      <c r="F516" s="22" t="s">
        <v>750</v>
      </c>
    </row>
    <row r="517" spans="1:6" ht="45">
      <c r="A517" s="216">
        <v>13</v>
      </c>
      <c r="B517" s="143" t="s">
        <v>721</v>
      </c>
      <c r="C517" s="144" t="s">
        <v>859</v>
      </c>
      <c r="D517" s="144" t="s">
        <v>749</v>
      </c>
      <c r="E517" s="216" t="s">
        <v>1153</v>
      </c>
      <c r="F517" s="22" t="s">
        <v>750</v>
      </c>
    </row>
    <row r="518" spans="1:6" ht="30">
      <c r="A518" s="216">
        <v>14</v>
      </c>
      <c r="B518" s="143" t="s">
        <v>986</v>
      </c>
      <c r="C518" s="144" t="s">
        <v>851</v>
      </c>
      <c r="D518" s="144" t="s">
        <v>835</v>
      </c>
      <c r="E518" s="216" t="s">
        <v>1153</v>
      </c>
      <c r="F518" s="22" t="s">
        <v>750</v>
      </c>
    </row>
    <row r="519" spans="1:6" ht="30">
      <c r="A519" s="216">
        <v>15</v>
      </c>
      <c r="B519" s="143" t="s">
        <v>720</v>
      </c>
      <c r="C519" s="144" t="s">
        <v>1165</v>
      </c>
      <c r="D519" s="144" t="s">
        <v>749</v>
      </c>
      <c r="E519" s="216" t="s">
        <v>1153</v>
      </c>
      <c r="F519" s="22" t="s">
        <v>750</v>
      </c>
    </row>
    <row r="520" spans="1:6" ht="60">
      <c r="A520" s="216">
        <v>16</v>
      </c>
      <c r="B520" s="143" t="s">
        <v>987</v>
      </c>
      <c r="C520" s="144" t="s">
        <v>830</v>
      </c>
      <c r="D520" s="144" t="s">
        <v>772</v>
      </c>
      <c r="E520" s="216" t="s">
        <v>1153</v>
      </c>
      <c r="F520" s="22" t="s">
        <v>750</v>
      </c>
    </row>
    <row r="521" spans="1:6" ht="60">
      <c r="A521" s="216">
        <v>17</v>
      </c>
      <c r="B521" s="143" t="s">
        <v>988</v>
      </c>
      <c r="C521" s="144" t="s">
        <v>989</v>
      </c>
      <c r="D521" s="144" t="s">
        <v>772</v>
      </c>
      <c r="E521" s="216" t="s">
        <v>1153</v>
      </c>
      <c r="F521" s="22" t="s">
        <v>750</v>
      </c>
    </row>
    <row r="522" spans="1:6" ht="30">
      <c r="A522" s="216">
        <v>18</v>
      </c>
      <c r="B522" s="143" t="s">
        <v>990</v>
      </c>
      <c r="C522" s="144" t="s">
        <v>961</v>
      </c>
      <c r="D522" s="144" t="s">
        <v>835</v>
      </c>
      <c r="E522" s="216" t="s">
        <v>1153</v>
      </c>
      <c r="F522" s="22" t="s">
        <v>750</v>
      </c>
    </row>
    <row r="523" spans="1:6" ht="30">
      <c r="A523" s="216">
        <v>19</v>
      </c>
      <c r="B523" s="143" t="s">
        <v>1162</v>
      </c>
      <c r="C523" s="216" t="s">
        <v>1151</v>
      </c>
      <c r="D523" s="216" t="s">
        <v>749</v>
      </c>
      <c r="E523" s="216" t="s">
        <v>1153</v>
      </c>
      <c r="F523" s="216" t="s">
        <v>750</v>
      </c>
    </row>
    <row r="524" spans="1:6" ht="30">
      <c r="A524" s="216">
        <v>20</v>
      </c>
      <c r="B524" s="143" t="s">
        <v>1150</v>
      </c>
      <c r="C524" s="216" t="s">
        <v>1152</v>
      </c>
      <c r="D524" s="216" t="s">
        <v>749</v>
      </c>
      <c r="E524" s="216" t="s">
        <v>1153</v>
      </c>
      <c r="F524" s="216" t="s">
        <v>750</v>
      </c>
    </row>
    <row r="526" spans="1:6">
      <c r="A526" s="373" t="s">
        <v>155</v>
      </c>
      <c r="B526" s="373"/>
      <c r="C526" s="373"/>
      <c r="D526" s="373"/>
      <c r="E526" s="373"/>
      <c r="F526" s="373"/>
    </row>
    <row r="527" spans="1:6">
      <c r="A527" s="373" t="s">
        <v>1134</v>
      </c>
      <c r="B527" s="373"/>
      <c r="C527" s="373"/>
      <c r="D527" s="373"/>
      <c r="E527" s="373"/>
      <c r="F527" s="373"/>
    </row>
    <row r="528" spans="1:6">
      <c r="A528" s="467" t="s">
        <v>1</v>
      </c>
      <c r="B528" s="467"/>
      <c r="C528" s="467"/>
      <c r="D528" s="467"/>
      <c r="E528" s="467"/>
      <c r="F528" s="467"/>
    </row>
    <row r="529" spans="1:6">
      <c r="A529" s="145"/>
      <c r="B529" s="41"/>
      <c r="C529" s="141"/>
      <c r="D529" s="141"/>
      <c r="E529" s="141"/>
      <c r="F529" s="141"/>
    </row>
    <row r="530" spans="1:6" ht="60" customHeight="1">
      <c r="A530" s="468" t="s">
        <v>1166</v>
      </c>
      <c r="B530" s="468"/>
      <c r="C530" s="468"/>
      <c r="D530" s="468"/>
      <c r="E530" s="468"/>
      <c r="F530" s="468"/>
    </row>
    <row r="531" spans="1:6">
      <c r="A531" s="475" t="s">
        <v>38</v>
      </c>
      <c r="B531" s="475"/>
      <c r="C531" s="475"/>
      <c r="D531" s="475"/>
      <c r="E531" s="475"/>
      <c r="F531" s="475"/>
    </row>
    <row r="532" spans="1:6">
      <c r="A532" s="474" t="s">
        <v>0</v>
      </c>
      <c r="B532" s="425" t="s">
        <v>39</v>
      </c>
      <c r="C532" s="425" t="s">
        <v>36</v>
      </c>
      <c r="D532" s="425"/>
      <c r="E532" s="425" t="s">
        <v>34</v>
      </c>
      <c r="F532" s="425" t="s">
        <v>180</v>
      </c>
    </row>
    <row r="533" spans="1:6" ht="73.5" customHeight="1">
      <c r="A533" s="474"/>
      <c r="B533" s="439"/>
      <c r="C533" s="119" t="s">
        <v>37</v>
      </c>
      <c r="D533" s="119" t="s">
        <v>40</v>
      </c>
      <c r="E533" s="425"/>
      <c r="F533" s="425"/>
    </row>
    <row r="534" spans="1:6" ht="30">
      <c r="A534" s="22">
        <v>1</v>
      </c>
      <c r="B534" s="143" t="s">
        <v>716</v>
      </c>
      <c r="C534" s="144" t="s">
        <v>753</v>
      </c>
      <c r="D534" s="22" t="s">
        <v>749</v>
      </c>
      <c r="E534" s="216" t="s">
        <v>1153</v>
      </c>
      <c r="F534" s="22" t="s">
        <v>750</v>
      </c>
    </row>
    <row r="535" spans="1:6" ht="15" customHeight="1">
      <c r="A535" s="22">
        <v>2</v>
      </c>
      <c r="B535" s="143" t="s">
        <v>715</v>
      </c>
      <c r="C535" s="144" t="s">
        <v>991</v>
      </c>
      <c r="D535" s="22" t="s">
        <v>772</v>
      </c>
      <c r="E535" s="216" t="s">
        <v>1153</v>
      </c>
      <c r="F535" s="22" t="s">
        <v>750</v>
      </c>
    </row>
    <row r="536" spans="1:6" ht="45">
      <c r="A536" s="22">
        <v>3</v>
      </c>
      <c r="B536" s="143" t="s">
        <v>710</v>
      </c>
      <c r="C536" s="144" t="s">
        <v>810</v>
      </c>
      <c r="D536" s="22" t="s">
        <v>835</v>
      </c>
      <c r="E536" s="216" t="s">
        <v>1153</v>
      </c>
      <c r="F536" s="22" t="s">
        <v>750</v>
      </c>
    </row>
    <row r="537" spans="1:6">
      <c r="A537" s="22">
        <v>4</v>
      </c>
      <c r="B537" s="143" t="s">
        <v>711</v>
      </c>
      <c r="C537" s="144" t="s">
        <v>751</v>
      </c>
      <c r="D537" s="22" t="s">
        <v>749</v>
      </c>
      <c r="E537" s="216" t="s">
        <v>1153</v>
      </c>
      <c r="F537" s="22" t="s">
        <v>750</v>
      </c>
    </row>
    <row r="538" spans="1:6" ht="45">
      <c r="A538" s="22">
        <v>5</v>
      </c>
      <c r="B538" s="143" t="s">
        <v>992</v>
      </c>
      <c r="C538" s="144" t="s">
        <v>826</v>
      </c>
      <c r="D538" s="22" t="s">
        <v>749</v>
      </c>
      <c r="E538" s="216" t="s">
        <v>1153</v>
      </c>
      <c r="F538" s="22" t="s">
        <v>750</v>
      </c>
    </row>
    <row r="539" spans="1:6" ht="45">
      <c r="A539" s="22">
        <v>6</v>
      </c>
      <c r="B539" s="143" t="s">
        <v>993</v>
      </c>
      <c r="C539" s="144" t="s">
        <v>851</v>
      </c>
      <c r="D539" s="22" t="s">
        <v>835</v>
      </c>
      <c r="E539" s="216" t="s">
        <v>1153</v>
      </c>
      <c r="F539" s="22" t="s">
        <v>750</v>
      </c>
    </row>
    <row r="540" spans="1:6" ht="45">
      <c r="A540" s="22">
        <v>7</v>
      </c>
      <c r="B540" s="143" t="s">
        <v>994</v>
      </c>
      <c r="C540" s="144" t="s">
        <v>873</v>
      </c>
      <c r="D540" s="22" t="s">
        <v>749</v>
      </c>
      <c r="E540" s="216" t="s">
        <v>1153</v>
      </c>
      <c r="F540" s="22" t="s">
        <v>750</v>
      </c>
    </row>
    <row r="541" spans="1:6">
      <c r="A541" s="22">
        <v>8</v>
      </c>
      <c r="B541" s="143" t="s">
        <v>966</v>
      </c>
      <c r="C541" s="144" t="s">
        <v>936</v>
      </c>
      <c r="D541" s="22" t="s">
        <v>749</v>
      </c>
      <c r="E541" s="216" t="s">
        <v>1153</v>
      </c>
      <c r="F541" s="22" t="s">
        <v>750</v>
      </c>
    </row>
    <row r="542" spans="1:6" ht="60">
      <c r="A542" s="22">
        <v>9</v>
      </c>
      <c r="B542" s="143" t="s">
        <v>969</v>
      </c>
      <c r="C542" s="144" t="s">
        <v>873</v>
      </c>
      <c r="D542" s="22" t="s">
        <v>749</v>
      </c>
      <c r="E542" s="216" t="s">
        <v>1153</v>
      </c>
      <c r="F542" s="22" t="s">
        <v>750</v>
      </c>
    </row>
    <row r="543" spans="1:6" ht="15" customHeight="1">
      <c r="A543" s="22">
        <v>10</v>
      </c>
      <c r="B543" s="143" t="s">
        <v>995</v>
      </c>
      <c r="C543" s="144" t="s">
        <v>826</v>
      </c>
      <c r="D543" s="22" t="s">
        <v>749</v>
      </c>
      <c r="E543" s="216" t="s">
        <v>1153</v>
      </c>
      <c r="F543" s="22" t="s">
        <v>750</v>
      </c>
    </row>
    <row r="544" spans="1:6" ht="30">
      <c r="A544" s="22">
        <v>11</v>
      </c>
      <c r="B544" s="143" t="s">
        <v>996</v>
      </c>
      <c r="C544" s="144" t="s">
        <v>936</v>
      </c>
      <c r="D544" s="22" t="s">
        <v>749</v>
      </c>
      <c r="E544" s="216" t="s">
        <v>1153</v>
      </c>
      <c r="F544" s="22" t="s">
        <v>750</v>
      </c>
    </row>
    <row r="545" spans="1:6">
      <c r="A545" s="22">
        <v>12</v>
      </c>
      <c r="B545" s="143" t="s">
        <v>714</v>
      </c>
      <c r="C545" s="144" t="s">
        <v>936</v>
      </c>
      <c r="D545" s="22" t="s">
        <v>749</v>
      </c>
      <c r="E545" s="216" t="s">
        <v>1153</v>
      </c>
      <c r="F545" s="22" t="s">
        <v>750</v>
      </c>
    </row>
    <row r="546" spans="1:6" ht="30">
      <c r="A546" s="22">
        <v>13</v>
      </c>
      <c r="B546" s="143" t="s">
        <v>997</v>
      </c>
      <c r="C546" s="144" t="s">
        <v>859</v>
      </c>
      <c r="D546" s="216" t="s">
        <v>749</v>
      </c>
      <c r="E546" s="216" t="s">
        <v>1153</v>
      </c>
      <c r="F546" s="22" t="s">
        <v>750</v>
      </c>
    </row>
    <row r="547" spans="1:6" ht="30">
      <c r="A547" s="22">
        <v>14</v>
      </c>
      <c r="B547" s="143" t="s">
        <v>998</v>
      </c>
      <c r="C547" s="144" t="s">
        <v>783</v>
      </c>
      <c r="D547" s="216" t="s">
        <v>749</v>
      </c>
      <c r="E547" s="216" t="s">
        <v>1153</v>
      </c>
      <c r="F547" s="22" t="s">
        <v>750</v>
      </c>
    </row>
    <row r="548" spans="1:6" ht="30">
      <c r="A548" s="22">
        <v>15</v>
      </c>
      <c r="B548" s="143" t="s">
        <v>999</v>
      </c>
      <c r="C548" s="144" t="s">
        <v>859</v>
      </c>
      <c r="D548" s="22" t="s">
        <v>835</v>
      </c>
      <c r="E548" s="216" t="s">
        <v>1153</v>
      </c>
      <c r="F548" s="22" t="s">
        <v>750</v>
      </c>
    </row>
    <row r="549" spans="1:6" ht="45">
      <c r="A549" s="22">
        <v>16</v>
      </c>
      <c r="B549" s="143" t="s">
        <v>1000</v>
      </c>
      <c r="C549" s="144" t="s">
        <v>810</v>
      </c>
      <c r="D549" s="22" t="s">
        <v>835</v>
      </c>
      <c r="E549" s="216" t="s">
        <v>1153</v>
      </c>
      <c r="F549" s="22" t="s">
        <v>750</v>
      </c>
    </row>
    <row r="550" spans="1:6" ht="30">
      <c r="A550" s="22">
        <v>17</v>
      </c>
      <c r="B550" s="143" t="s">
        <v>706</v>
      </c>
      <c r="C550" s="144" t="s">
        <v>938</v>
      </c>
      <c r="D550" s="216" t="s">
        <v>835</v>
      </c>
      <c r="E550" s="216" t="s">
        <v>1153</v>
      </c>
      <c r="F550" s="22" t="s">
        <v>750</v>
      </c>
    </row>
    <row r="551" spans="1:6" ht="30" customHeight="1">
      <c r="A551" s="22">
        <v>18</v>
      </c>
      <c r="B551" s="143" t="s">
        <v>1001</v>
      </c>
      <c r="C551" s="144" t="s">
        <v>859</v>
      </c>
      <c r="D551" s="22" t="s">
        <v>835</v>
      </c>
      <c r="E551" s="216" t="s">
        <v>1153</v>
      </c>
      <c r="F551" s="22" t="s">
        <v>750</v>
      </c>
    </row>
    <row r="552" spans="1:6" ht="30" customHeight="1">
      <c r="A552" s="22">
        <v>19</v>
      </c>
      <c r="B552" s="143" t="s">
        <v>1002</v>
      </c>
      <c r="C552" s="144" t="s">
        <v>851</v>
      </c>
      <c r="D552" s="22" t="s">
        <v>835</v>
      </c>
      <c r="E552" s="216" t="s">
        <v>1153</v>
      </c>
      <c r="F552" s="22" t="s">
        <v>750</v>
      </c>
    </row>
    <row r="553" spans="1:6" ht="30">
      <c r="A553" s="216">
        <v>19</v>
      </c>
      <c r="B553" s="143" t="s">
        <v>1162</v>
      </c>
      <c r="C553" s="216" t="s">
        <v>1151</v>
      </c>
      <c r="D553" s="216" t="s">
        <v>749</v>
      </c>
      <c r="E553" s="216" t="s">
        <v>1153</v>
      </c>
      <c r="F553" s="216" t="s">
        <v>750</v>
      </c>
    </row>
    <row r="554" spans="1:6" ht="30">
      <c r="A554" s="216">
        <v>20</v>
      </c>
      <c r="B554" s="143" t="s">
        <v>1150</v>
      </c>
      <c r="C554" s="216" t="s">
        <v>1152</v>
      </c>
      <c r="D554" s="216" t="s">
        <v>749</v>
      </c>
      <c r="E554" s="216" t="s">
        <v>1153</v>
      </c>
      <c r="F554" s="216" t="s">
        <v>750</v>
      </c>
    </row>
    <row r="556" spans="1:6" ht="15.75">
      <c r="B556" s="337" t="s">
        <v>1527</v>
      </c>
      <c r="C556" s="337"/>
      <c r="D556" s="338" t="s">
        <v>1528</v>
      </c>
      <c r="E556" s="338"/>
    </row>
  </sheetData>
  <mergeCells count="109">
    <mergeCell ref="A531:F531"/>
    <mergeCell ref="A530:F530"/>
    <mergeCell ref="A528:F528"/>
    <mergeCell ref="A527:F527"/>
    <mergeCell ref="A526:F526"/>
    <mergeCell ref="A532:A533"/>
    <mergeCell ref="B532:B533"/>
    <mergeCell ref="C532:D532"/>
    <mergeCell ref="E532:E533"/>
    <mergeCell ref="F532:F533"/>
    <mergeCell ref="A502:F502"/>
    <mergeCell ref="A503:A504"/>
    <mergeCell ref="B503:B504"/>
    <mergeCell ref="C503:D503"/>
    <mergeCell ref="E503:E504"/>
    <mergeCell ref="F503:F504"/>
    <mergeCell ref="D496:F496"/>
    <mergeCell ref="A497:F497"/>
    <mergeCell ref="A498:F498"/>
    <mergeCell ref="A499:F499"/>
    <mergeCell ref="A501:F501"/>
    <mergeCell ref="A472:F472"/>
    <mergeCell ref="A473:A474"/>
    <mergeCell ref="B473:B474"/>
    <mergeCell ref="C473:D473"/>
    <mergeCell ref="E473:E474"/>
    <mergeCell ref="F473:F474"/>
    <mergeCell ref="D466:F466"/>
    <mergeCell ref="A467:F467"/>
    <mergeCell ref="A468:F468"/>
    <mergeCell ref="A469:F469"/>
    <mergeCell ref="A471:F471"/>
    <mergeCell ref="A438:F438"/>
    <mergeCell ref="A439:A440"/>
    <mergeCell ref="B439:B440"/>
    <mergeCell ref="C439:D439"/>
    <mergeCell ref="E439:E440"/>
    <mergeCell ref="F439:F440"/>
    <mergeCell ref="D432:F432"/>
    <mergeCell ref="A433:F433"/>
    <mergeCell ref="A434:F434"/>
    <mergeCell ref="A435:F435"/>
    <mergeCell ref="A437:F437"/>
    <mergeCell ref="A351:F351"/>
    <mergeCell ref="A352:A353"/>
    <mergeCell ref="B352:B353"/>
    <mergeCell ref="C352:D352"/>
    <mergeCell ref="E352:E353"/>
    <mergeCell ref="F352:F353"/>
    <mergeCell ref="D345:F345"/>
    <mergeCell ref="A346:F346"/>
    <mergeCell ref="A347:F347"/>
    <mergeCell ref="A348:F348"/>
    <mergeCell ref="A350:F350"/>
    <mergeCell ref="A282:F282"/>
    <mergeCell ref="A283:A284"/>
    <mergeCell ref="B283:B284"/>
    <mergeCell ref="C283:D283"/>
    <mergeCell ref="E283:E284"/>
    <mergeCell ref="F283:F284"/>
    <mergeCell ref="D276:F276"/>
    <mergeCell ref="A277:F277"/>
    <mergeCell ref="A278:F278"/>
    <mergeCell ref="A279:F279"/>
    <mergeCell ref="A281:F281"/>
    <mergeCell ref="A216:F216"/>
    <mergeCell ref="A217:A218"/>
    <mergeCell ref="B217:B218"/>
    <mergeCell ref="C217:D217"/>
    <mergeCell ref="E217:E218"/>
    <mergeCell ref="F217:F218"/>
    <mergeCell ref="D210:F210"/>
    <mergeCell ref="A211:F211"/>
    <mergeCell ref="A212:F212"/>
    <mergeCell ref="A213:F213"/>
    <mergeCell ref="A215:F215"/>
    <mergeCell ref="A145:F145"/>
    <mergeCell ref="A146:A147"/>
    <mergeCell ref="B146:B147"/>
    <mergeCell ref="C146:D146"/>
    <mergeCell ref="E146:E147"/>
    <mergeCell ref="F146:F147"/>
    <mergeCell ref="D139:F139"/>
    <mergeCell ref="A140:F140"/>
    <mergeCell ref="A141:F141"/>
    <mergeCell ref="A142:F142"/>
    <mergeCell ref="A144:F144"/>
    <mergeCell ref="A77:F77"/>
    <mergeCell ref="A78:A79"/>
    <mergeCell ref="B78:B79"/>
    <mergeCell ref="C78:D78"/>
    <mergeCell ref="E78:E79"/>
    <mergeCell ref="F78:F79"/>
    <mergeCell ref="D71:F71"/>
    <mergeCell ref="A72:F72"/>
    <mergeCell ref="A73:F73"/>
    <mergeCell ref="A74:F74"/>
    <mergeCell ref="A76:F76"/>
    <mergeCell ref="F8:F9"/>
    <mergeCell ref="A8:A9"/>
    <mergeCell ref="A7:F7"/>
    <mergeCell ref="D1:F1"/>
    <mergeCell ref="A2:F2"/>
    <mergeCell ref="A3:F3"/>
    <mergeCell ref="A4:F4"/>
    <mergeCell ref="A6:F6"/>
    <mergeCell ref="B8:B9"/>
    <mergeCell ref="C8:D8"/>
    <mergeCell ref="E8:E9"/>
  </mergeCells>
  <pageMargins left="0.51181102362204722" right="0.5118110236220472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sheetPr>
    <tabColor theme="5" tint="0.59999389629810485"/>
  </sheetPr>
  <dimension ref="A1:M122"/>
  <sheetViews>
    <sheetView topLeftCell="A106" zoomScale="70" zoomScaleNormal="70" workbookViewId="0">
      <selection activeCell="C122" sqref="C122"/>
    </sheetView>
  </sheetViews>
  <sheetFormatPr defaultRowHeight="15"/>
  <cols>
    <col min="1" max="1" width="10.28515625" customWidth="1"/>
    <col min="2" max="2" width="39.42578125" customWidth="1"/>
    <col min="3" max="3" width="21.140625" customWidth="1"/>
    <col min="4" max="4" width="11.85546875" customWidth="1"/>
    <col min="5" max="5" width="8.28515625" customWidth="1"/>
    <col min="6" max="6" width="10.5703125" customWidth="1"/>
    <col min="7" max="7" width="12.7109375" bestFit="1" customWidth="1"/>
    <col min="8" max="8" width="8.42578125" customWidth="1"/>
    <col min="11" max="11" width="8" customWidth="1"/>
  </cols>
  <sheetData>
    <row r="1" spans="1:13">
      <c r="A1" s="24"/>
      <c r="B1" s="24"/>
      <c r="C1" s="24"/>
      <c r="D1" s="24"/>
      <c r="E1" s="487" t="s">
        <v>42</v>
      </c>
      <c r="F1" s="440"/>
      <c r="G1" s="440"/>
      <c r="H1" s="375"/>
    </row>
    <row r="2" spans="1:13" ht="28.5" customHeight="1">
      <c r="A2" s="373" t="s">
        <v>181</v>
      </c>
      <c r="B2" s="458"/>
      <c r="C2" s="458"/>
      <c r="D2" s="458"/>
      <c r="E2" s="458"/>
      <c r="F2" s="458"/>
      <c r="G2" s="458"/>
      <c r="H2" s="375"/>
    </row>
    <row r="3" spans="1:13">
      <c r="A3" s="373" t="s">
        <v>1134</v>
      </c>
      <c r="B3" s="458"/>
      <c r="C3" s="458"/>
      <c r="D3" s="458"/>
      <c r="E3" s="458"/>
      <c r="F3" s="458"/>
      <c r="G3" s="458"/>
      <c r="H3" s="375"/>
    </row>
    <row r="4" spans="1:13">
      <c r="A4" s="467" t="s">
        <v>1</v>
      </c>
      <c r="B4" s="486"/>
      <c r="C4" s="486"/>
      <c r="D4" s="486"/>
      <c r="E4" s="486"/>
      <c r="F4" s="486"/>
      <c r="G4" s="486"/>
    </row>
    <row r="5" spans="1:13">
      <c r="A5" s="26"/>
      <c r="B5" s="25"/>
      <c r="C5" s="25"/>
      <c r="D5" s="25"/>
      <c r="E5" s="25"/>
      <c r="F5" s="25"/>
      <c r="G5" s="25"/>
    </row>
    <row r="6" spans="1:13" ht="34.5" customHeight="1">
      <c r="A6" s="468" t="s">
        <v>306</v>
      </c>
      <c r="B6" s="469"/>
      <c r="C6" s="469"/>
      <c r="D6" s="469"/>
      <c r="E6" s="469"/>
      <c r="F6" s="469"/>
      <c r="G6" s="469"/>
      <c r="H6" s="375"/>
    </row>
    <row r="7" spans="1:13" s="46" customFormat="1">
      <c r="A7" s="488" t="s">
        <v>182</v>
      </c>
      <c r="B7" s="488" t="s">
        <v>192</v>
      </c>
      <c r="C7" s="488" t="s">
        <v>193</v>
      </c>
      <c r="D7" s="488" t="s">
        <v>194</v>
      </c>
      <c r="E7" s="491" t="s">
        <v>195</v>
      </c>
      <c r="F7" s="491"/>
      <c r="G7" s="491"/>
      <c r="H7" s="491"/>
      <c r="I7" s="491"/>
      <c r="J7" s="491"/>
      <c r="K7" s="491"/>
      <c r="L7" s="491"/>
      <c r="M7" s="491"/>
    </row>
    <row r="8" spans="1:13" s="46" customFormat="1">
      <c r="A8" s="489"/>
      <c r="B8" s="489"/>
      <c r="C8" s="489"/>
      <c r="D8" s="489"/>
      <c r="E8" s="491" t="s">
        <v>196</v>
      </c>
      <c r="F8" s="491"/>
      <c r="G8" s="491"/>
      <c r="H8" s="491" t="s">
        <v>197</v>
      </c>
      <c r="I8" s="491"/>
      <c r="J8" s="491"/>
      <c r="K8" s="491" t="s">
        <v>198</v>
      </c>
      <c r="L8" s="491"/>
      <c r="M8" s="491"/>
    </row>
    <row r="9" spans="1:13" s="46" customFormat="1" ht="25.5">
      <c r="A9" s="490"/>
      <c r="B9" s="490"/>
      <c r="C9" s="490"/>
      <c r="D9" s="490"/>
      <c r="E9" s="36" t="s">
        <v>199</v>
      </c>
      <c r="F9" s="36" t="s">
        <v>200</v>
      </c>
      <c r="G9" s="36" t="s">
        <v>201</v>
      </c>
      <c r="H9" s="36" t="s">
        <v>199</v>
      </c>
      <c r="I9" s="36" t="s">
        <v>200</v>
      </c>
      <c r="J9" s="36" t="s">
        <v>201</v>
      </c>
      <c r="K9" s="36" t="s">
        <v>199</v>
      </c>
      <c r="L9" s="36" t="s">
        <v>200</v>
      </c>
      <c r="M9" s="36" t="s">
        <v>201</v>
      </c>
    </row>
    <row r="10" spans="1:13" ht="38.25">
      <c r="A10" s="68" t="s">
        <v>280</v>
      </c>
      <c r="B10" s="62" t="s">
        <v>279</v>
      </c>
      <c r="C10" s="62" t="s">
        <v>242</v>
      </c>
      <c r="D10" s="63">
        <v>2018</v>
      </c>
      <c r="E10" s="63">
        <v>3</v>
      </c>
      <c r="F10" s="63">
        <v>9</v>
      </c>
      <c r="G10" s="63">
        <v>15</v>
      </c>
      <c r="H10" s="63"/>
      <c r="I10" s="63"/>
      <c r="J10" s="63"/>
      <c r="K10" s="63">
        <v>3</v>
      </c>
      <c r="L10" s="63">
        <v>9</v>
      </c>
      <c r="M10" s="63">
        <v>15</v>
      </c>
    </row>
    <row r="11" spans="1:13" ht="38.25">
      <c r="A11" s="68" t="s">
        <v>280</v>
      </c>
      <c r="B11" s="62" t="s">
        <v>279</v>
      </c>
      <c r="C11" s="62" t="s">
        <v>242</v>
      </c>
      <c r="D11" s="214">
        <v>2017</v>
      </c>
      <c r="E11" s="214">
        <v>3</v>
      </c>
      <c r="F11" s="214">
        <v>9</v>
      </c>
      <c r="G11" s="214">
        <v>15</v>
      </c>
      <c r="H11" s="214"/>
      <c r="I11" s="214"/>
      <c r="J11" s="214"/>
      <c r="K11" s="214">
        <v>3</v>
      </c>
      <c r="L11" s="214">
        <v>9</v>
      </c>
      <c r="M11" s="214">
        <v>15</v>
      </c>
    </row>
    <row r="12" spans="1:13" ht="38.25">
      <c r="A12" s="68" t="s">
        <v>280</v>
      </c>
      <c r="B12" s="62" t="s">
        <v>279</v>
      </c>
      <c r="C12" s="62" t="s">
        <v>242</v>
      </c>
      <c r="D12" s="214">
        <v>2016</v>
      </c>
      <c r="E12" s="214">
        <v>3</v>
      </c>
      <c r="F12" s="214">
        <v>9</v>
      </c>
      <c r="G12" s="214">
        <v>15</v>
      </c>
      <c r="H12" s="214"/>
      <c r="I12" s="214"/>
      <c r="J12" s="214"/>
      <c r="K12" s="214">
        <v>3</v>
      </c>
      <c r="L12" s="214">
        <v>9</v>
      </c>
      <c r="M12" s="214">
        <v>15</v>
      </c>
    </row>
    <row r="13" spans="1:13" ht="38.25">
      <c r="A13" s="68" t="s">
        <v>280</v>
      </c>
      <c r="B13" s="62" t="s">
        <v>279</v>
      </c>
      <c r="C13" s="62" t="s">
        <v>242</v>
      </c>
      <c r="D13" s="214">
        <v>2015</v>
      </c>
      <c r="E13" s="214">
        <v>3</v>
      </c>
      <c r="F13" s="214">
        <v>9</v>
      </c>
      <c r="G13" s="214">
        <v>15</v>
      </c>
      <c r="H13" s="214"/>
      <c r="I13" s="214"/>
      <c r="J13" s="214"/>
      <c r="K13" s="214">
        <v>3</v>
      </c>
      <c r="L13" s="214">
        <v>9</v>
      </c>
      <c r="M13" s="214">
        <v>15</v>
      </c>
    </row>
    <row r="14" spans="1:13" ht="38.25">
      <c r="A14" s="76" t="s">
        <v>280</v>
      </c>
      <c r="B14" s="77" t="s">
        <v>279</v>
      </c>
      <c r="C14" s="77" t="s">
        <v>242</v>
      </c>
      <c r="D14" s="214">
        <v>2014</v>
      </c>
      <c r="E14" s="214"/>
      <c r="F14" s="214"/>
      <c r="G14" s="214"/>
      <c r="H14" s="214"/>
      <c r="I14" s="214"/>
      <c r="J14" s="214"/>
      <c r="K14" s="214">
        <v>3</v>
      </c>
      <c r="L14" s="214">
        <v>9</v>
      </c>
      <c r="M14" s="214">
        <v>15</v>
      </c>
    </row>
    <row r="15" spans="1:13">
      <c r="A15" s="78"/>
      <c r="B15" s="79"/>
      <c r="C15" s="79"/>
      <c r="D15" s="80"/>
      <c r="E15" s="80"/>
      <c r="F15" s="80"/>
      <c r="G15" s="80"/>
      <c r="H15" s="80"/>
      <c r="I15" s="80"/>
      <c r="J15" s="80"/>
      <c r="K15" s="80"/>
      <c r="L15" s="80"/>
      <c r="M15" s="80"/>
    </row>
    <row r="16" spans="1:13" ht="15" customHeight="1">
      <c r="A16" s="485" t="s">
        <v>181</v>
      </c>
      <c r="B16" s="485"/>
      <c r="C16" s="485"/>
      <c r="D16" s="485"/>
      <c r="E16" s="485"/>
      <c r="F16" s="485"/>
      <c r="G16" s="485"/>
      <c r="H16" s="485"/>
    </row>
    <row r="17" spans="1:13" ht="15" customHeight="1">
      <c r="A17" s="373" t="s">
        <v>1134</v>
      </c>
      <c r="B17" s="458"/>
      <c r="C17" s="458"/>
      <c r="D17" s="458"/>
      <c r="E17" s="458"/>
      <c r="F17" s="458"/>
      <c r="G17" s="458"/>
      <c r="H17" s="375"/>
    </row>
    <row r="18" spans="1:13" ht="15" customHeight="1">
      <c r="A18" s="467" t="s">
        <v>1</v>
      </c>
      <c r="B18" s="467"/>
      <c r="C18" s="467"/>
      <c r="D18" s="467"/>
      <c r="E18" s="467"/>
      <c r="F18" s="467"/>
      <c r="G18" s="467"/>
    </row>
    <row r="19" spans="1:13">
      <c r="A19" s="73"/>
      <c r="B19" s="72"/>
      <c r="C19" s="72"/>
      <c r="D19" s="72"/>
      <c r="E19" s="72"/>
      <c r="F19" s="72"/>
      <c r="G19" s="72"/>
    </row>
    <row r="20" spans="1:13" ht="34.5" customHeight="1">
      <c r="A20" s="492" t="s">
        <v>307</v>
      </c>
      <c r="B20" s="492"/>
      <c r="C20" s="492"/>
      <c r="D20" s="492"/>
      <c r="E20" s="492"/>
      <c r="F20" s="492"/>
      <c r="G20" s="492"/>
      <c r="H20" s="492"/>
    </row>
    <row r="21" spans="1:13">
      <c r="A21" s="488" t="s">
        <v>182</v>
      </c>
      <c r="B21" s="488" t="s">
        <v>192</v>
      </c>
      <c r="C21" s="488" t="s">
        <v>193</v>
      </c>
      <c r="D21" s="488" t="s">
        <v>194</v>
      </c>
      <c r="E21" s="491" t="s">
        <v>195</v>
      </c>
      <c r="F21" s="491"/>
      <c r="G21" s="491"/>
      <c r="H21" s="491"/>
      <c r="I21" s="491"/>
      <c r="J21" s="491"/>
      <c r="K21" s="491"/>
      <c r="L21" s="491"/>
      <c r="M21" s="491"/>
    </row>
    <row r="22" spans="1:13">
      <c r="A22" s="489"/>
      <c r="B22" s="489"/>
      <c r="C22" s="489"/>
      <c r="D22" s="489"/>
      <c r="E22" s="491" t="s">
        <v>196</v>
      </c>
      <c r="F22" s="491"/>
      <c r="G22" s="491"/>
      <c r="H22" s="491" t="s">
        <v>197</v>
      </c>
      <c r="I22" s="491"/>
      <c r="J22" s="491"/>
      <c r="K22" s="491" t="s">
        <v>198</v>
      </c>
      <c r="L22" s="491"/>
      <c r="M22" s="491"/>
    </row>
    <row r="23" spans="1:13" ht="25.5">
      <c r="A23" s="490"/>
      <c r="B23" s="490"/>
      <c r="C23" s="490"/>
      <c r="D23" s="490"/>
      <c r="E23" s="75" t="s">
        <v>199</v>
      </c>
      <c r="F23" s="75" t="s">
        <v>200</v>
      </c>
      <c r="G23" s="75" t="s">
        <v>201</v>
      </c>
      <c r="H23" s="75" t="s">
        <v>199</v>
      </c>
      <c r="I23" s="75" t="s">
        <v>200</v>
      </c>
      <c r="J23" s="75" t="s">
        <v>201</v>
      </c>
      <c r="K23" s="75" t="s">
        <v>199</v>
      </c>
      <c r="L23" s="75" t="s">
        <v>200</v>
      </c>
      <c r="M23" s="75" t="s">
        <v>201</v>
      </c>
    </row>
    <row r="24" spans="1:13" ht="51">
      <c r="A24" s="68" t="s">
        <v>268</v>
      </c>
      <c r="B24" s="62" t="s">
        <v>269</v>
      </c>
      <c r="C24" s="62" t="s">
        <v>252</v>
      </c>
      <c r="D24" s="63">
        <v>2018</v>
      </c>
      <c r="E24" s="63">
        <v>7</v>
      </c>
      <c r="F24" s="63">
        <v>6</v>
      </c>
      <c r="G24" s="63">
        <v>6</v>
      </c>
      <c r="H24" s="69"/>
      <c r="I24" s="69"/>
      <c r="J24" s="69"/>
      <c r="K24" s="69"/>
      <c r="L24" s="69"/>
      <c r="M24" s="69"/>
    </row>
    <row r="25" spans="1:13" ht="51">
      <c r="A25" s="68" t="s">
        <v>268</v>
      </c>
      <c r="B25" s="62" t="s">
        <v>269</v>
      </c>
      <c r="C25" s="62" t="s">
        <v>252</v>
      </c>
      <c r="D25" s="214">
        <v>2017</v>
      </c>
      <c r="E25" s="63">
        <v>7</v>
      </c>
      <c r="F25" s="63">
        <v>6</v>
      </c>
      <c r="G25" s="63">
        <v>6</v>
      </c>
      <c r="H25" s="69"/>
      <c r="I25" s="69"/>
      <c r="J25" s="69"/>
      <c r="K25" s="69"/>
      <c r="L25" s="69"/>
      <c r="M25" s="69"/>
    </row>
    <row r="26" spans="1:13" ht="51">
      <c r="A26" s="68" t="s">
        <v>268</v>
      </c>
      <c r="B26" s="62" t="s">
        <v>269</v>
      </c>
      <c r="C26" s="62" t="s">
        <v>252</v>
      </c>
      <c r="D26" s="214">
        <v>2016</v>
      </c>
      <c r="E26" s="63">
        <v>7</v>
      </c>
      <c r="F26" s="63">
        <v>6</v>
      </c>
      <c r="G26" s="63">
        <v>6</v>
      </c>
      <c r="H26" s="69"/>
      <c r="I26" s="69"/>
      <c r="J26" s="69"/>
      <c r="K26" s="69"/>
      <c r="L26" s="69"/>
      <c r="M26" s="69"/>
    </row>
    <row r="27" spans="1:13" ht="51">
      <c r="A27" s="76" t="s">
        <v>268</v>
      </c>
      <c r="B27" s="77" t="s">
        <v>269</v>
      </c>
      <c r="C27" s="77" t="s">
        <v>252</v>
      </c>
      <c r="D27" s="214">
        <v>2015</v>
      </c>
      <c r="E27" s="71">
        <v>7</v>
      </c>
      <c r="F27" s="71">
        <v>6</v>
      </c>
      <c r="G27" s="71">
        <v>6</v>
      </c>
      <c r="H27" s="81"/>
      <c r="I27" s="81"/>
      <c r="J27" s="81"/>
      <c r="K27" s="81"/>
      <c r="L27" s="81"/>
      <c r="M27" s="81"/>
    </row>
    <row r="28" spans="1:13">
      <c r="A28" s="78"/>
      <c r="B28" s="79"/>
      <c r="C28" s="79"/>
      <c r="D28" s="80"/>
      <c r="E28" s="80"/>
      <c r="F28" s="80"/>
      <c r="G28" s="80"/>
      <c r="H28" s="82"/>
      <c r="I28" s="82"/>
      <c r="J28" s="82"/>
      <c r="K28" s="82"/>
      <c r="L28" s="82"/>
      <c r="M28" s="82"/>
    </row>
    <row r="29" spans="1:13">
      <c r="A29" s="485" t="s">
        <v>181</v>
      </c>
      <c r="B29" s="485"/>
      <c r="C29" s="485"/>
      <c r="D29" s="485"/>
      <c r="E29" s="485"/>
      <c r="F29" s="485"/>
      <c r="G29" s="485"/>
      <c r="H29" s="485"/>
    </row>
    <row r="30" spans="1:13" ht="15" customHeight="1">
      <c r="A30" s="373" t="s">
        <v>1134</v>
      </c>
      <c r="B30" s="458"/>
      <c r="C30" s="458"/>
      <c r="D30" s="458"/>
      <c r="E30" s="458"/>
      <c r="F30" s="458"/>
      <c r="G30" s="458"/>
      <c r="H30" s="375"/>
    </row>
    <row r="31" spans="1:13">
      <c r="A31" s="467" t="s">
        <v>1</v>
      </c>
      <c r="B31" s="467"/>
      <c r="C31" s="467"/>
      <c r="D31" s="467"/>
      <c r="E31" s="467"/>
      <c r="F31" s="467"/>
      <c r="G31" s="467"/>
    </row>
    <row r="32" spans="1:13">
      <c r="A32" s="73"/>
      <c r="B32" s="72"/>
      <c r="C32" s="72"/>
      <c r="D32" s="72"/>
      <c r="E32" s="72"/>
      <c r="F32" s="72"/>
      <c r="G32" s="72"/>
    </row>
    <row r="33" spans="1:13" ht="34.5" customHeight="1">
      <c r="A33" s="492" t="s">
        <v>308</v>
      </c>
      <c r="B33" s="492"/>
      <c r="C33" s="492"/>
      <c r="D33" s="492"/>
      <c r="E33" s="492"/>
      <c r="F33" s="492"/>
      <c r="G33" s="492"/>
      <c r="H33" s="492"/>
    </row>
    <row r="34" spans="1:13">
      <c r="A34" s="488" t="s">
        <v>182</v>
      </c>
      <c r="B34" s="488" t="s">
        <v>192</v>
      </c>
      <c r="C34" s="488" t="s">
        <v>193</v>
      </c>
      <c r="D34" s="488" t="s">
        <v>194</v>
      </c>
      <c r="E34" s="491" t="s">
        <v>195</v>
      </c>
      <c r="F34" s="491"/>
      <c r="G34" s="491"/>
      <c r="H34" s="491"/>
      <c r="I34" s="491"/>
      <c r="J34" s="491"/>
      <c r="K34" s="491"/>
      <c r="L34" s="491"/>
      <c r="M34" s="491"/>
    </row>
    <row r="35" spans="1:13">
      <c r="A35" s="489"/>
      <c r="B35" s="489"/>
      <c r="C35" s="489"/>
      <c r="D35" s="489"/>
      <c r="E35" s="491" t="s">
        <v>196</v>
      </c>
      <c r="F35" s="491"/>
      <c r="G35" s="491"/>
      <c r="H35" s="491" t="s">
        <v>197</v>
      </c>
      <c r="I35" s="491"/>
      <c r="J35" s="491"/>
      <c r="K35" s="491" t="s">
        <v>198</v>
      </c>
      <c r="L35" s="491"/>
      <c r="M35" s="491"/>
    </row>
    <row r="36" spans="1:13" ht="25.5">
      <c r="A36" s="490"/>
      <c r="B36" s="490"/>
      <c r="C36" s="490"/>
      <c r="D36" s="490"/>
      <c r="E36" s="75" t="s">
        <v>199</v>
      </c>
      <c r="F36" s="75" t="s">
        <v>200</v>
      </c>
      <c r="G36" s="75" t="s">
        <v>201</v>
      </c>
      <c r="H36" s="75" t="s">
        <v>199</v>
      </c>
      <c r="I36" s="75" t="s">
        <v>200</v>
      </c>
      <c r="J36" s="75" t="s">
        <v>201</v>
      </c>
      <c r="K36" s="75" t="s">
        <v>199</v>
      </c>
      <c r="L36" s="75" t="s">
        <v>200</v>
      </c>
      <c r="M36" s="75" t="s">
        <v>201</v>
      </c>
    </row>
    <row r="37" spans="1:13" ht="38.25">
      <c r="A37" s="68" t="s">
        <v>271</v>
      </c>
      <c r="B37" s="62" t="s">
        <v>272</v>
      </c>
      <c r="C37" s="62" t="s">
        <v>254</v>
      </c>
      <c r="D37" s="63">
        <v>2018</v>
      </c>
      <c r="E37" s="63">
        <v>2</v>
      </c>
      <c r="F37" s="63">
        <v>5</v>
      </c>
      <c r="G37" s="63">
        <v>5</v>
      </c>
      <c r="H37" s="43"/>
      <c r="I37" s="43"/>
      <c r="J37" s="43"/>
      <c r="K37" s="43"/>
      <c r="L37" s="43"/>
      <c r="M37" s="43"/>
    </row>
    <row r="38" spans="1:13" ht="38.25">
      <c r="A38" s="68" t="s">
        <v>271</v>
      </c>
      <c r="B38" s="62" t="s">
        <v>272</v>
      </c>
      <c r="C38" s="62" t="s">
        <v>254</v>
      </c>
      <c r="D38" s="214">
        <v>2017</v>
      </c>
      <c r="E38" s="63">
        <v>2</v>
      </c>
      <c r="F38" s="63">
        <v>5</v>
      </c>
      <c r="G38" s="63">
        <v>5</v>
      </c>
      <c r="H38" s="43"/>
      <c r="I38" s="43"/>
      <c r="J38" s="43"/>
      <c r="K38" s="43"/>
      <c r="L38" s="43"/>
      <c r="M38" s="43"/>
    </row>
    <row r="39" spans="1:13" ht="38.25">
      <c r="A39" s="68" t="s">
        <v>271</v>
      </c>
      <c r="B39" s="62" t="s">
        <v>272</v>
      </c>
      <c r="C39" s="62" t="s">
        <v>254</v>
      </c>
      <c r="D39" s="214">
        <v>2016</v>
      </c>
      <c r="E39" s="63">
        <v>2</v>
      </c>
      <c r="F39" s="63">
        <v>5</v>
      </c>
      <c r="G39" s="63">
        <v>5</v>
      </c>
      <c r="H39" s="43"/>
      <c r="I39" s="43"/>
      <c r="J39" s="43"/>
      <c r="K39" s="43"/>
      <c r="L39" s="43"/>
      <c r="M39" s="43"/>
    </row>
    <row r="40" spans="1:13" ht="38.25">
      <c r="A40" s="76" t="s">
        <v>271</v>
      </c>
      <c r="B40" s="77" t="s">
        <v>272</v>
      </c>
      <c r="C40" s="77" t="s">
        <v>254</v>
      </c>
      <c r="D40" s="214">
        <v>2015</v>
      </c>
      <c r="E40" s="71">
        <v>2</v>
      </c>
      <c r="F40" s="71">
        <v>5</v>
      </c>
      <c r="G40" s="71">
        <v>5</v>
      </c>
      <c r="H40" s="83"/>
      <c r="I40" s="83"/>
      <c r="J40" s="83"/>
      <c r="K40" s="83"/>
      <c r="L40" s="83"/>
      <c r="M40" s="83"/>
    </row>
    <row r="41" spans="1:13">
      <c r="A41" s="78"/>
      <c r="B41" s="79"/>
      <c r="C41" s="79"/>
      <c r="D41" s="80"/>
      <c r="E41" s="80"/>
      <c r="F41" s="80"/>
      <c r="G41" s="80"/>
      <c r="H41" s="84"/>
      <c r="I41" s="84"/>
      <c r="J41" s="84"/>
      <c r="K41" s="84"/>
      <c r="L41" s="84"/>
      <c r="M41" s="84"/>
    </row>
    <row r="42" spans="1:13">
      <c r="A42" s="485" t="s">
        <v>181</v>
      </c>
      <c r="B42" s="485"/>
      <c r="C42" s="485"/>
      <c r="D42" s="485"/>
      <c r="E42" s="485"/>
      <c r="F42" s="485"/>
      <c r="G42" s="485"/>
      <c r="H42" s="485"/>
    </row>
    <row r="43" spans="1:13" ht="15" customHeight="1">
      <c r="A43" s="373" t="s">
        <v>1134</v>
      </c>
      <c r="B43" s="458"/>
      <c r="C43" s="458"/>
      <c r="D43" s="458"/>
      <c r="E43" s="458"/>
      <c r="F43" s="458"/>
      <c r="G43" s="458"/>
      <c r="H43" s="375"/>
    </row>
    <row r="44" spans="1:13">
      <c r="A44" s="467" t="s">
        <v>1</v>
      </c>
      <c r="B44" s="467"/>
      <c r="C44" s="467"/>
      <c r="D44" s="467"/>
      <c r="E44" s="467"/>
      <c r="F44" s="467"/>
      <c r="G44" s="467"/>
    </row>
    <row r="45" spans="1:13">
      <c r="A45" s="73"/>
      <c r="B45" s="72"/>
      <c r="C45" s="72"/>
      <c r="D45" s="72"/>
      <c r="E45" s="72"/>
      <c r="F45" s="72"/>
      <c r="G45" s="72"/>
    </row>
    <row r="46" spans="1:13" ht="34.5" customHeight="1">
      <c r="A46" s="492" t="s">
        <v>309</v>
      </c>
      <c r="B46" s="492"/>
      <c r="C46" s="492"/>
      <c r="D46" s="492"/>
      <c r="E46" s="492"/>
      <c r="F46" s="492"/>
      <c r="G46" s="492"/>
      <c r="H46" s="492"/>
    </row>
    <row r="47" spans="1:13">
      <c r="A47" s="488" t="s">
        <v>182</v>
      </c>
      <c r="B47" s="488" t="s">
        <v>192</v>
      </c>
      <c r="C47" s="488" t="s">
        <v>193</v>
      </c>
      <c r="D47" s="488" t="s">
        <v>194</v>
      </c>
      <c r="E47" s="491" t="s">
        <v>195</v>
      </c>
      <c r="F47" s="491"/>
      <c r="G47" s="491"/>
      <c r="H47" s="491"/>
      <c r="I47" s="491"/>
      <c r="J47" s="491"/>
      <c r="K47" s="491"/>
      <c r="L47" s="491"/>
      <c r="M47" s="491"/>
    </row>
    <row r="48" spans="1:13">
      <c r="A48" s="489"/>
      <c r="B48" s="489"/>
      <c r="C48" s="489"/>
      <c r="D48" s="489"/>
      <c r="E48" s="491" t="s">
        <v>196</v>
      </c>
      <c r="F48" s="491"/>
      <c r="G48" s="491"/>
      <c r="H48" s="491" t="s">
        <v>197</v>
      </c>
      <c r="I48" s="491"/>
      <c r="J48" s="491"/>
      <c r="K48" s="491" t="s">
        <v>198</v>
      </c>
      <c r="L48" s="491"/>
      <c r="M48" s="491"/>
    </row>
    <row r="49" spans="1:13" ht="25.5">
      <c r="A49" s="490"/>
      <c r="B49" s="490"/>
      <c r="C49" s="490"/>
      <c r="D49" s="490"/>
      <c r="E49" s="75" t="s">
        <v>199</v>
      </c>
      <c r="F49" s="75" t="s">
        <v>200</v>
      </c>
      <c r="G49" s="75" t="s">
        <v>201</v>
      </c>
      <c r="H49" s="75" t="s">
        <v>199</v>
      </c>
      <c r="I49" s="75" t="s">
        <v>200</v>
      </c>
      <c r="J49" s="75" t="s">
        <v>201</v>
      </c>
      <c r="K49" s="75" t="s">
        <v>199</v>
      </c>
      <c r="L49" s="75" t="s">
        <v>200</v>
      </c>
      <c r="M49" s="75" t="s">
        <v>201</v>
      </c>
    </row>
    <row r="50" spans="1:13" ht="51">
      <c r="A50" s="68" t="s">
        <v>273</v>
      </c>
      <c r="B50" s="62" t="s">
        <v>288</v>
      </c>
      <c r="C50" s="62" t="s">
        <v>256</v>
      </c>
      <c r="D50" s="63">
        <v>2018</v>
      </c>
      <c r="E50" s="63">
        <v>5</v>
      </c>
      <c r="F50" s="63">
        <v>6</v>
      </c>
      <c r="G50" s="63">
        <v>7</v>
      </c>
      <c r="H50" s="43"/>
      <c r="I50" s="43"/>
      <c r="J50" s="43"/>
      <c r="K50" s="43"/>
      <c r="L50" s="43"/>
      <c r="M50" s="43"/>
    </row>
    <row r="51" spans="1:13" ht="51">
      <c r="A51" s="68" t="s">
        <v>273</v>
      </c>
      <c r="B51" s="62" t="s">
        <v>288</v>
      </c>
      <c r="C51" s="62" t="s">
        <v>256</v>
      </c>
      <c r="D51" s="214">
        <v>2017</v>
      </c>
      <c r="E51" s="63">
        <v>5</v>
      </c>
      <c r="F51" s="63">
        <v>6</v>
      </c>
      <c r="G51" s="63">
        <v>7</v>
      </c>
      <c r="H51" s="43"/>
      <c r="I51" s="43"/>
      <c r="J51" s="43"/>
      <c r="K51" s="43"/>
      <c r="L51" s="43"/>
      <c r="M51" s="43"/>
    </row>
    <row r="52" spans="1:13" ht="51">
      <c r="A52" s="68" t="s">
        <v>273</v>
      </c>
      <c r="B52" s="62" t="s">
        <v>288</v>
      </c>
      <c r="C52" s="62" t="s">
        <v>256</v>
      </c>
      <c r="D52" s="214">
        <v>2016</v>
      </c>
      <c r="E52" s="214">
        <v>5</v>
      </c>
      <c r="F52" s="214">
        <v>6</v>
      </c>
      <c r="G52" s="214">
        <v>7</v>
      </c>
      <c r="H52" s="3"/>
      <c r="I52" s="3"/>
      <c r="J52" s="3"/>
      <c r="K52" s="3"/>
      <c r="L52" s="3"/>
      <c r="M52" s="3"/>
    </row>
    <row r="53" spans="1:13" ht="51">
      <c r="A53" s="76" t="s">
        <v>273</v>
      </c>
      <c r="B53" s="77" t="s">
        <v>288</v>
      </c>
      <c r="C53" s="77" t="s">
        <v>256</v>
      </c>
      <c r="D53" s="214">
        <v>2015</v>
      </c>
      <c r="E53" s="214">
        <v>5</v>
      </c>
      <c r="F53" s="214">
        <v>6</v>
      </c>
      <c r="G53" s="214">
        <v>7</v>
      </c>
      <c r="H53" s="85"/>
      <c r="I53" s="85"/>
      <c r="J53" s="85"/>
      <c r="K53" s="85"/>
      <c r="L53" s="85"/>
      <c r="M53" s="85"/>
    </row>
    <row r="54" spans="1:13">
      <c r="A54" s="78"/>
      <c r="B54" s="79"/>
      <c r="C54" s="79"/>
      <c r="D54" s="80"/>
      <c r="E54" s="80"/>
      <c r="F54" s="80"/>
      <c r="G54" s="80"/>
      <c r="H54" s="86"/>
      <c r="I54" s="86"/>
      <c r="J54" s="86"/>
      <c r="K54" s="86"/>
      <c r="L54" s="86"/>
      <c r="M54" s="86"/>
    </row>
    <row r="55" spans="1:13">
      <c r="A55" s="485" t="s">
        <v>181</v>
      </c>
      <c r="B55" s="485"/>
      <c r="C55" s="485"/>
      <c r="D55" s="485"/>
      <c r="E55" s="485"/>
      <c r="F55" s="485"/>
      <c r="G55" s="485"/>
      <c r="H55" s="485"/>
    </row>
    <row r="56" spans="1:13" ht="15" customHeight="1">
      <c r="A56" s="373" t="s">
        <v>1134</v>
      </c>
      <c r="B56" s="458"/>
      <c r="C56" s="458"/>
      <c r="D56" s="458"/>
      <c r="E56" s="458"/>
      <c r="F56" s="458"/>
      <c r="G56" s="458"/>
      <c r="H56" s="375"/>
    </row>
    <row r="57" spans="1:13">
      <c r="A57" s="467" t="s">
        <v>1</v>
      </c>
      <c r="B57" s="467"/>
      <c r="C57" s="467"/>
      <c r="D57" s="467"/>
      <c r="E57" s="467"/>
      <c r="F57" s="467"/>
      <c r="G57" s="467"/>
    </row>
    <row r="58" spans="1:13">
      <c r="A58" s="73"/>
      <c r="B58" s="72"/>
      <c r="C58" s="72"/>
      <c r="D58" s="72"/>
      <c r="E58" s="72"/>
      <c r="F58" s="72"/>
      <c r="G58" s="72"/>
    </row>
    <row r="59" spans="1:13" ht="34.5" customHeight="1">
      <c r="A59" s="492" t="s">
        <v>310</v>
      </c>
      <c r="B59" s="492"/>
      <c r="C59" s="492"/>
      <c r="D59" s="492"/>
      <c r="E59" s="492"/>
      <c r="F59" s="492"/>
      <c r="G59" s="492"/>
      <c r="H59" s="492"/>
    </row>
    <row r="60" spans="1:13">
      <c r="A60" s="488" t="s">
        <v>182</v>
      </c>
      <c r="B60" s="488" t="s">
        <v>192</v>
      </c>
      <c r="C60" s="488" t="s">
        <v>193</v>
      </c>
      <c r="D60" s="488" t="s">
        <v>194</v>
      </c>
      <c r="E60" s="491" t="s">
        <v>195</v>
      </c>
      <c r="F60" s="491"/>
      <c r="G60" s="491"/>
      <c r="H60" s="491"/>
      <c r="I60" s="491"/>
      <c r="J60" s="491"/>
      <c r="K60" s="491"/>
      <c r="L60" s="491"/>
      <c r="M60" s="491"/>
    </row>
    <row r="61" spans="1:13">
      <c r="A61" s="489"/>
      <c r="B61" s="489"/>
      <c r="C61" s="489"/>
      <c r="D61" s="489"/>
      <c r="E61" s="491" t="s">
        <v>196</v>
      </c>
      <c r="F61" s="491"/>
      <c r="G61" s="491"/>
      <c r="H61" s="491" t="s">
        <v>197</v>
      </c>
      <c r="I61" s="491"/>
      <c r="J61" s="491"/>
      <c r="K61" s="491" t="s">
        <v>198</v>
      </c>
      <c r="L61" s="491"/>
      <c r="M61" s="491"/>
    </row>
    <row r="62" spans="1:13" ht="25.5">
      <c r="A62" s="490"/>
      <c r="B62" s="490"/>
      <c r="C62" s="490"/>
      <c r="D62" s="490"/>
      <c r="E62" s="75" t="s">
        <v>199</v>
      </c>
      <c r="F62" s="75" t="s">
        <v>200</v>
      </c>
      <c r="G62" s="75" t="s">
        <v>201</v>
      </c>
      <c r="H62" s="75" t="s">
        <v>199</v>
      </c>
      <c r="I62" s="75" t="s">
        <v>200</v>
      </c>
      <c r="J62" s="75" t="s">
        <v>201</v>
      </c>
      <c r="K62" s="75" t="s">
        <v>199</v>
      </c>
      <c r="L62" s="75" t="s">
        <v>200</v>
      </c>
      <c r="M62" s="75" t="s">
        <v>201</v>
      </c>
    </row>
    <row r="63" spans="1:13" ht="38.25">
      <c r="A63" s="68" t="s">
        <v>276</v>
      </c>
      <c r="B63" s="62" t="s">
        <v>289</v>
      </c>
      <c r="C63" s="62" t="s">
        <v>258</v>
      </c>
      <c r="D63" s="63">
        <v>2018</v>
      </c>
      <c r="E63" s="63">
        <v>3</v>
      </c>
      <c r="F63" s="63">
        <v>6</v>
      </c>
      <c r="G63" s="63">
        <v>6</v>
      </c>
      <c r="H63" s="63">
        <v>3</v>
      </c>
      <c r="I63" s="63">
        <v>6</v>
      </c>
      <c r="J63" s="63">
        <v>6</v>
      </c>
      <c r="K63" s="63">
        <v>3</v>
      </c>
      <c r="L63" s="63">
        <v>6</v>
      </c>
      <c r="M63" s="63">
        <v>6</v>
      </c>
    </row>
    <row r="64" spans="1:13" ht="38.25">
      <c r="A64" s="68" t="s">
        <v>276</v>
      </c>
      <c r="B64" s="62" t="s">
        <v>289</v>
      </c>
      <c r="C64" s="62" t="s">
        <v>259</v>
      </c>
      <c r="D64" s="214">
        <v>2017</v>
      </c>
      <c r="E64" s="214">
        <v>3</v>
      </c>
      <c r="F64" s="214">
        <v>6</v>
      </c>
      <c r="G64" s="214">
        <v>6</v>
      </c>
      <c r="H64" s="214">
        <v>3</v>
      </c>
      <c r="I64" s="214">
        <v>6</v>
      </c>
      <c r="J64" s="214">
        <v>6</v>
      </c>
      <c r="K64" s="214">
        <v>3</v>
      </c>
      <c r="L64" s="214">
        <v>6</v>
      </c>
      <c r="M64" s="214">
        <v>6</v>
      </c>
    </row>
    <row r="65" spans="1:13" ht="38.25">
      <c r="A65" s="68" t="s">
        <v>276</v>
      </c>
      <c r="B65" s="62" t="s">
        <v>289</v>
      </c>
      <c r="C65" s="62" t="s">
        <v>259</v>
      </c>
      <c r="D65" s="214">
        <v>2016</v>
      </c>
      <c r="E65" s="214">
        <v>3</v>
      </c>
      <c r="F65" s="214">
        <v>6</v>
      </c>
      <c r="G65" s="214">
        <v>6</v>
      </c>
      <c r="H65" s="214"/>
      <c r="I65" s="214"/>
      <c r="J65" s="214"/>
      <c r="K65" s="214">
        <v>3</v>
      </c>
      <c r="L65" s="214">
        <v>6</v>
      </c>
      <c r="M65" s="214">
        <v>6</v>
      </c>
    </row>
    <row r="66" spans="1:13" ht="38.25">
      <c r="A66" s="68" t="s">
        <v>276</v>
      </c>
      <c r="B66" s="62" t="s">
        <v>289</v>
      </c>
      <c r="C66" s="62" t="s">
        <v>259</v>
      </c>
      <c r="D66" s="214">
        <v>2015</v>
      </c>
      <c r="E66" s="214">
        <v>3</v>
      </c>
      <c r="F66" s="214">
        <v>6</v>
      </c>
      <c r="G66" s="214">
        <v>6</v>
      </c>
      <c r="H66" s="214">
        <v>3</v>
      </c>
      <c r="I66" s="214">
        <v>6</v>
      </c>
      <c r="J66" s="214">
        <v>6</v>
      </c>
      <c r="K66" s="214">
        <v>3</v>
      </c>
      <c r="L66" s="214">
        <v>6</v>
      </c>
      <c r="M66" s="214">
        <v>6</v>
      </c>
    </row>
    <row r="67" spans="1:13" ht="38.25">
      <c r="A67" s="68" t="s">
        <v>276</v>
      </c>
      <c r="B67" s="62" t="s">
        <v>289</v>
      </c>
      <c r="C67" s="62" t="s">
        <v>259</v>
      </c>
      <c r="D67" s="214">
        <v>2014</v>
      </c>
      <c r="E67" s="214"/>
      <c r="F67" s="214"/>
      <c r="G67" s="214"/>
      <c r="H67" s="214">
        <v>3</v>
      </c>
      <c r="I67" s="214">
        <v>6</v>
      </c>
      <c r="J67" s="214">
        <v>6</v>
      </c>
      <c r="K67" s="214">
        <v>3</v>
      </c>
      <c r="L67" s="214">
        <v>6</v>
      </c>
      <c r="M67" s="214">
        <v>6</v>
      </c>
    </row>
    <row r="68" spans="1:13">
      <c r="A68" s="78"/>
      <c r="B68" s="79"/>
      <c r="C68" s="79"/>
      <c r="D68" s="80"/>
      <c r="E68" s="80"/>
      <c r="F68" s="80"/>
      <c r="G68" s="80"/>
      <c r="H68" s="86"/>
      <c r="I68" s="86"/>
      <c r="J68" s="86"/>
      <c r="K68" s="86"/>
      <c r="L68" s="86"/>
      <c r="M68" s="86"/>
    </row>
    <row r="69" spans="1:13">
      <c r="A69" s="485" t="s">
        <v>181</v>
      </c>
      <c r="B69" s="485"/>
      <c r="C69" s="485"/>
      <c r="D69" s="485"/>
      <c r="E69" s="485"/>
      <c r="F69" s="485"/>
      <c r="G69" s="485"/>
      <c r="H69" s="485"/>
    </row>
    <row r="70" spans="1:13" ht="15" customHeight="1">
      <c r="A70" s="373" t="s">
        <v>1134</v>
      </c>
      <c r="B70" s="458"/>
      <c r="C70" s="458"/>
      <c r="D70" s="458"/>
      <c r="E70" s="458"/>
      <c r="F70" s="458"/>
      <c r="G70" s="458"/>
      <c r="H70" s="375"/>
    </row>
    <row r="71" spans="1:13">
      <c r="A71" s="467" t="s">
        <v>1</v>
      </c>
      <c r="B71" s="467"/>
      <c r="C71" s="467"/>
      <c r="D71" s="467"/>
      <c r="E71" s="467"/>
      <c r="F71" s="467"/>
      <c r="G71" s="467"/>
    </row>
    <row r="72" spans="1:13">
      <c r="A72" s="73"/>
      <c r="B72" s="72"/>
      <c r="C72" s="72"/>
      <c r="D72" s="72"/>
      <c r="E72" s="72"/>
      <c r="F72" s="72"/>
      <c r="G72" s="72"/>
    </row>
    <row r="73" spans="1:13" ht="34.5" customHeight="1">
      <c r="A73" s="492" t="s">
        <v>311</v>
      </c>
      <c r="B73" s="492"/>
      <c r="C73" s="492"/>
      <c r="D73" s="492"/>
      <c r="E73" s="492"/>
      <c r="F73" s="492"/>
      <c r="G73" s="492"/>
      <c r="H73" s="492"/>
    </row>
    <row r="74" spans="1:13">
      <c r="A74" s="488" t="s">
        <v>182</v>
      </c>
      <c r="B74" s="488" t="s">
        <v>192</v>
      </c>
      <c r="C74" s="488" t="s">
        <v>193</v>
      </c>
      <c r="D74" s="488" t="s">
        <v>194</v>
      </c>
      <c r="E74" s="491" t="s">
        <v>195</v>
      </c>
      <c r="F74" s="491"/>
      <c r="G74" s="491"/>
      <c r="H74" s="491"/>
      <c r="I74" s="491"/>
      <c r="J74" s="491"/>
      <c r="K74" s="491"/>
      <c r="L74" s="491"/>
      <c r="M74" s="491"/>
    </row>
    <row r="75" spans="1:13">
      <c r="A75" s="489"/>
      <c r="B75" s="489"/>
      <c r="C75" s="489"/>
      <c r="D75" s="489"/>
      <c r="E75" s="491" t="s">
        <v>196</v>
      </c>
      <c r="F75" s="491"/>
      <c r="G75" s="491"/>
      <c r="H75" s="491" t="s">
        <v>197</v>
      </c>
      <c r="I75" s="491"/>
      <c r="J75" s="491"/>
      <c r="K75" s="491" t="s">
        <v>198</v>
      </c>
      <c r="L75" s="491"/>
      <c r="M75" s="491"/>
    </row>
    <row r="76" spans="1:13" ht="25.5">
      <c r="A76" s="490"/>
      <c r="B76" s="490"/>
      <c r="C76" s="490"/>
      <c r="D76" s="490"/>
      <c r="E76" s="75" t="s">
        <v>199</v>
      </c>
      <c r="F76" s="75" t="s">
        <v>200</v>
      </c>
      <c r="G76" s="75" t="s">
        <v>201</v>
      </c>
      <c r="H76" s="75" t="s">
        <v>199</v>
      </c>
      <c r="I76" s="75" t="s">
        <v>200</v>
      </c>
      <c r="J76" s="75" t="s">
        <v>201</v>
      </c>
      <c r="K76" s="75" t="s">
        <v>199</v>
      </c>
      <c r="L76" s="75" t="s">
        <v>200</v>
      </c>
      <c r="M76" s="75" t="s">
        <v>201</v>
      </c>
    </row>
    <row r="77" spans="1:13" ht="25.5">
      <c r="A77" s="68" t="s">
        <v>281</v>
      </c>
      <c r="B77" s="62" t="s">
        <v>282</v>
      </c>
      <c r="C77" s="62" t="s">
        <v>243</v>
      </c>
      <c r="D77" s="63">
        <v>2018</v>
      </c>
      <c r="E77" s="63">
        <v>3</v>
      </c>
      <c r="F77" s="63">
        <v>5</v>
      </c>
      <c r="G77" s="63">
        <v>7</v>
      </c>
      <c r="H77" s="63"/>
      <c r="I77" s="63"/>
      <c r="J77" s="63"/>
      <c r="K77" s="63">
        <v>3</v>
      </c>
      <c r="L77" s="63">
        <v>5</v>
      </c>
      <c r="M77" s="63">
        <v>7</v>
      </c>
    </row>
    <row r="78" spans="1:13" ht="25.5">
      <c r="A78" s="68" t="s">
        <v>281</v>
      </c>
      <c r="B78" s="62" t="s">
        <v>282</v>
      </c>
      <c r="C78" s="62" t="s">
        <v>243</v>
      </c>
      <c r="D78" s="214">
        <v>2017</v>
      </c>
      <c r="E78" s="63">
        <v>3</v>
      </c>
      <c r="F78" s="63">
        <v>5</v>
      </c>
      <c r="G78" s="63">
        <v>7</v>
      </c>
      <c r="H78" s="63"/>
      <c r="I78" s="63"/>
      <c r="J78" s="63"/>
      <c r="K78" s="63">
        <v>3</v>
      </c>
      <c r="L78" s="63">
        <v>5</v>
      </c>
      <c r="M78" s="63">
        <v>7</v>
      </c>
    </row>
    <row r="79" spans="1:13" ht="25.5">
      <c r="A79" s="68" t="s">
        <v>281</v>
      </c>
      <c r="B79" s="62" t="s">
        <v>282</v>
      </c>
      <c r="C79" s="62" t="s">
        <v>243</v>
      </c>
      <c r="D79" s="214">
        <v>2016</v>
      </c>
      <c r="E79" s="63">
        <v>3</v>
      </c>
      <c r="F79" s="63">
        <v>5</v>
      </c>
      <c r="G79" s="63">
        <v>7</v>
      </c>
      <c r="H79" s="63"/>
      <c r="I79" s="63"/>
      <c r="J79" s="63"/>
      <c r="K79" s="63">
        <v>3</v>
      </c>
      <c r="L79" s="63">
        <v>5</v>
      </c>
      <c r="M79" s="63">
        <v>7</v>
      </c>
    </row>
    <row r="80" spans="1:13" ht="25.5">
      <c r="A80" s="68" t="s">
        <v>281</v>
      </c>
      <c r="B80" s="62" t="s">
        <v>282</v>
      </c>
      <c r="C80" s="62" t="s">
        <v>243</v>
      </c>
      <c r="D80" s="214">
        <v>2015</v>
      </c>
      <c r="E80" s="63">
        <v>3</v>
      </c>
      <c r="F80" s="63">
        <v>5</v>
      </c>
      <c r="G80" s="63">
        <v>7</v>
      </c>
      <c r="H80" s="63"/>
      <c r="I80" s="63"/>
      <c r="J80" s="63"/>
      <c r="K80" s="63">
        <v>3</v>
      </c>
      <c r="L80" s="63">
        <v>5</v>
      </c>
      <c r="M80" s="63">
        <v>7</v>
      </c>
    </row>
    <row r="81" spans="1:13" ht="25.5">
      <c r="A81" s="68" t="s">
        <v>281</v>
      </c>
      <c r="B81" s="62" t="s">
        <v>282</v>
      </c>
      <c r="C81" s="62" t="s">
        <v>243</v>
      </c>
      <c r="D81" s="214">
        <v>2014</v>
      </c>
      <c r="E81" s="63"/>
      <c r="F81" s="63"/>
      <c r="G81" s="63"/>
      <c r="H81" s="63"/>
      <c r="I81" s="63"/>
      <c r="J81" s="63"/>
      <c r="K81" s="63">
        <v>3</v>
      </c>
      <c r="L81" s="63">
        <v>5</v>
      </c>
      <c r="M81" s="63">
        <v>7</v>
      </c>
    </row>
    <row r="82" spans="1:13">
      <c r="A82" s="78"/>
      <c r="B82" s="79"/>
      <c r="C82" s="79"/>
      <c r="D82" s="80"/>
      <c r="E82" s="80"/>
      <c r="F82" s="80"/>
      <c r="G82" s="80"/>
      <c r="H82" s="86"/>
      <c r="I82" s="86"/>
      <c r="J82" s="86"/>
      <c r="K82" s="86"/>
      <c r="L82" s="86"/>
      <c r="M82" s="86"/>
    </row>
    <row r="83" spans="1:13">
      <c r="A83" s="485" t="s">
        <v>181</v>
      </c>
      <c r="B83" s="485"/>
      <c r="C83" s="485"/>
      <c r="D83" s="485"/>
      <c r="E83" s="485"/>
      <c r="F83" s="485"/>
      <c r="G83" s="485"/>
      <c r="H83" s="485"/>
    </row>
    <row r="84" spans="1:13" ht="15" customHeight="1">
      <c r="A84" s="373" t="s">
        <v>1134</v>
      </c>
      <c r="B84" s="458"/>
      <c r="C84" s="458"/>
      <c r="D84" s="458"/>
      <c r="E84" s="458"/>
      <c r="F84" s="458"/>
      <c r="G84" s="458"/>
      <c r="H84" s="375"/>
    </row>
    <row r="85" spans="1:13">
      <c r="A85" s="467" t="s">
        <v>1</v>
      </c>
      <c r="B85" s="467"/>
      <c r="C85" s="467"/>
      <c r="D85" s="467"/>
      <c r="E85" s="467"/>
      <c r="F85" s="467"/>
      <c r="G85" s="467"/>
    </row>
    <row r="86" spans="1:13">
      <c r="A86" s="73"/>
      <c r="B86" s="72"/>
      <c r="C86" s="72"/>
      <c r="D86" s="72"/>
      <c r="E86" s="72"/>
      <c r="F86" s="72"/>
      <c r="G86" s="72"/>
    </row>
    <row r="87" spans="1:13" ht="34.5" customHeight="1">
      <c r="A87" s="492" t="s">
        <v>312</v>
      </c>
      <c r="B87" s="492"/>
      <c r="C87" s="492"/>
      <c r="D87" s="492"/>
      <c r="E87" s="492"/>
      <c r="F87" s="492"/>
      <c r="G87" s="492"/>
      <c r="H87" s="492"/>
    </row>
    <row r="88" spans="1:13">
      <c r="A88" s="488" t="s">
        <v>182</v>
      </c>
      <c r="B88" s="488" t="s">
        <v>192</v>
      </c>
      <c r="C88" s="488" t="s">
        <v>193</v>
      </c>
      <c r="D88" s="488" t="s">
        <v>194</v>
      </c>
      <c r="E88" s="491" t="s">
        <v>195</v>
      </c>
      <c r="F88" s="491"/>
      <c r="G88" s="491"/>
      <c r="H88" s="491"/>
      <c r="I88" s="491"/>
      <c r="J88" s="491"/>
      <c r="K88" s="491"/>
      <c r="L88" s="491"/>
      <c r="M88" s="491"/>
    </row>
    <row r="89" spans="1:13">
      <c r="A89" s="489"/>
      <c r="B89" s="489"/>
      <c r="C89" s="489"/>
      <c r="D89" s="489"/>
      <c r="E89" s="491" t="s">
        <v>196</v>
      </c>
      <c r="F89" s="491"/>
      <c r="G89" s="491"/>
      <c r="H89" s="491" t="s">
        <v>197</v>
      </c>
      <c r="I89" s="491"/>
      <c r="J89" s="491"/>
      <c r="K89" s="491" t="s">
        <v>198</v>
      </c>
      <c r="L89" s="491"/>
      <c r="M89" s="491"/>
    </row>
    <row r="90" spans="1:13" ht="25.5">
      <c r="A90" s="490"/>
      <c r="B90" s="490"/>
      <c r="C90" s="490"/>
      <c r="D90" s="490"/>
      <c r="E90" s="75" t="s">
        <v>199</v>
      </c>
      <c r="F90" s="75" t="s">
        <v>200</v>
      </c>
      <c r="G90" s="75" t="s">
        <v>201</v>
      </c>
      <c r="H90" s="75" t="s">
        <v>199</v>
      </c>
      <c r="I90" s="75" t="s">
        <v>200</v>
      </c>
      <c r="J90" s="75" t="s">
        <v>201</v>
      </c>
      <c r="K90" s="75" t="s">
        <v>199</v>
      </c>
      <c r="L90" s="75" t="s">
        <v>200</v>
      </c>
      <c r="M90" s="75" t="s">
        <v>201</v>
      </c>
    </row>
    <row r="91" spans="1:13" ht="63.75">
      <c r="A91" s="68" t="s">
        <v>283</v>
      </c>
      <c r="B91" s="66" t="s">
        <v>269</v>
      </c>
      <c r="C91" s="66" t="s">
        <v>263</v>
      </c>
      <c r="D91" s="214">
        <v>2018</v>
      </c>
      <c r="E91" s="214"/>
      <c r="F91" s="214">
        <v>24</v>
      </c>
      <c r="G91" s="214">
        <v>21</v>
      </c>
      <c r="H91" s="3"/>
      <c r="I91" s="3"/>
      <c r="J91" s="3"/>
      <c r="K91" s="3"/>
      <c r="L91" s="3"/>
      <c r="M91" s="3"/>
    </row>
    <row r="92" spans="1:13" ht="63.75">
      <c r="A92" s="68" t="s">
        <v>283</v>
      </c>
      <c r="B92" s="62" t="s">
        <v>269</v>
      </c>
      <c r="C92" s="62" t="s">
        <v>263</v>
      </c>
      <c r="D92" s="63">
        <v>2017</v>
      </c>
      <c r="E92" s="63"/>
      <c r="F92" s="63">
        <v>24</v>
      </c>
      <c r="G92" s="63">
        <v>21</v>
      </c>
      <c r="H92" s="3"/>
      <c r="I92" s="3"/>
      <c r="J92" s="3"/>
      <c r="K92" s="3"/>
      <c r="L92" s="3"/>
      <c r="M92" s="3"/>
    </row>
    <row r="93" spans="1:13">
      <c r="A93" s="78"/>
      <c r="B93" s="79"/>
      <c r="C93" s="79"/>
      <c r="D93" s="80"/>
      <c r="E93" s="80"/>
      <c r="F93" s="80"/>
      <c r="G93" s="80"/>
      <c r="H93" s="86"/>
      <c r="I93" s="86"/>
      <c r="J93" s="86"/>
      <c r="K93" s="86"/>
      <c r="L93" s="86"/>
      <c r="M93" s="86"/>
    </row>
    <row r="94" spans="1:13">
      <c r="A94" s="485" t="s">
        <v>181</v>
      </c>
      <c r="B94" s="485"/>
      <c r="C94" s="485"/>
      <c r="D94" s="485"/>
      <c r="E94" s="485"/>
      <c r="F94" s="485"/>
      <c r="G94" s="485"/>
      <c r="H94" s="485"/>
    </row>
    <row r="95" spans="1:13" ht="15" customHeight="1">
      <c r="A95" s="373" t="s">
        <v>1134</v>
      </c>
      <c r="B95" s="458"/>
      <c r="C95" s="458"/>
      <c r="D95" s="458"/>
      <c r="E95" s="458"/>
      <c r="F95" s="458"/>
      <c r="G95" s="458"/>
      <c r="H95" s="375"/>
    </row>
    <row r="96" spans="1:13">
      <c r="A96" s="467" t="s">
        <v>1</v>
      </c>
      <c r="B96" s="467"/>
      <c r="C96" s="467"/>
      <c r="D96" s="467"/>
      <c r="E96" s="467"/>
      <c r="F96" s="467"/>
      <c r="G96" s="467"/>
    </row>
    <row r="97" spans="1:13">
      <c r="A97" s="73"/>
      <c r="B97" s="72"/>
      <c r="C97" s="72"/>
      <c r="D97" s="72"/>
      <c r="E97" s="72"/>
      <c r="F97" s="72"/>
      <c r="G97" s="72"/>
    </row>
    <row r="98" spans="1:13" ht="34.5" customHeight="1">
      <c r="A98" s="492" t="s">
        <v>313</v>
      </c>
      <c r="B98" s="492"/>
      <c r="C98" s="492"/>
      <c r="D98" s="492"/>
      <c r="E98" s="492"/>
      <c r="F98" s="492"/>
      <c r="G98" s="492"/>
      <c r="H98" s="492"/>
    </row>
    <row r="99" spans="1:13">
      <c r="A99" s="488" t="s">
        <v>182</v>
      </c>
      <c r="B99" s="488" t="s">
        <v>192</v>
      </c>
      <c r="C99" s="488" t="s">
        <v>193</v>
      </c>
      <c r="D99" s="488" t="s">
        <v>194</v>
      </c>
      <c r="E99" s="491" t="s">
        <v>195</v>
      </c>
      <c r="F99" s="491"/>
      <c r="G99" s="491"/>
      <c r="H99" s="491"/>
      <c r="I99" s="491"/>
      <c r="J99" s="491"/>
      <c r="K99" s="491"/>
      <c r="L99" s="491"/>
      <c r="M99" s="491"/>
    </row>
    <row r="100" spans="1:13">
      <c r="A100" s="489"/>
      <c r="B100" s="489"/>
      <c r="C100" s="489"/>
      <c r="D100" s="489"/>
      <c r="E100" s="491" t="s">
        <v>196</v>
      </c>
      <c r="F100" s="491"/>
      <c r="G100" s="491"/>
      <c r="H100" s="491" t="s">
        <v>197</v>
      </c>
      <c r="I100" s="491"/>
      <c r="J100" s="491"/>
      <c r="K100" s="491" t="s">
        <v>198</v>
      </c>
      <c r="L100" s="491"/>
      <c r="M100" s="491"/>
    </row>
    <row r="101" spans="1:13" ht="25.5">
      <c r="A101" s="490"/>
      <c r="B101" s="490"/>
      <c r="C101" s="490"/>
      <c r="D101" s="490"/>
      <c r="E101" s="75" t="s">
        <v>199</v>
      </c>
      <c r="F101" s="75" t="s">
        <v>200</v>
      </c>
      <c r="G101" s="75" t="s">
        <v>201</v>
      </c>
      <c r="H101" s="75" t="s">
        <v>199</v>
      </c>
      <c r="I101" s="75" t="s">
        <v>200</v>
      </c>
      <c r="J101" s="75" t="s">
        <v>201</v>
      </c>
      <c r="K101" s="75" t="s">
        <v>199</v>
      </c>
      <c r="L101" s="75" t="s">
        <v>200</v>
      </c>
      <c r="M101" s="75" t="s">
        <v>201</v>
      </c>
    </row>
    <row r="102" spans="1:13" ht="38.25">
      <c r="A102" s="68" t="s">
        <v>286</v>
      </c>
      <c r="B102" s="62" t="s">
        <v>275</v>
      </c>
      <c r="C102" s="62" t="s">
        <v>265</v>
      </c>
      <c r="D102" s="63">
        <v>2018</v>
      </c>
      <c r="E102" s="63">
        <v>3</v>
      </c>
      <c r="F102" s="63">
        <v>27</v>
      </c>
      <c r="G102" s="63">
        <v>21</v>
      </c>
      <c r="H102" s="3"/>
      <c r="I102" s="3"/>
      <c r="J102" s="3"/>
      <c r="K102" s="63">
        <v>3</v>
      </c>
      <c r="L102" s="63">
        <v>27</v>
      </c>
      <c r="M102" s="63">
        <v>21</v>
      </c>
    </row>
    <row r="103" spans="1:13" ht="38.25">
      <c r="A103" s="68" t="s">
        <v>286</v>
      </c>
      <c r="B103" s="62" t="s">
        <v>275</v>
      </c>
      <c r="C103" s="62" t="s">
        <v>265</v>
      </c>
      <c r="D103" s="214">
        <v>2017</v>
      </c>
      <c r="E103" s="63">
        <v>3</v>
      </c>
      <c r="F103" s="63">
        <v>27</v>
      </c>
      <c r="G103" s="63">
        <v>21</v>
      </c>
      <c r="H103" s="3"/>
      <c r="I103" s="3"/>
      <c r="J103" s="3"/>
      <c r="K103" s="63">
        <v>3</v>
      </c>
      <c r="L103" s="63">
        <v>27</v>
      </c>
      <c r="M103" s="63">
        <v>21</v>
      </c>
    </row>
    <row r="104" spans="1:13" ht="38.25">
      <c r="A104" s="68" t="s">
        <v>286</v>
      </c>
      <c r="B104" s="62" t="s">
        <v>275</v>
      </c>
      <c r="C104" s="62" t="s">
        <v>265</v>
      </c>
      <c r="D104" s="214">
        <v>2016</v>
      </c>
      <c r="E104" s="63"/>
      <c r="F104" s="63"/>
      <c r="G104" s="63"/>
      <c r="H104" s="3"/>
      <c r="I104" s="3"/>
      <c r="J104" s="3"/>
      <c r="K104" s="63">
        <v>3</v>
      </c>
      <c r="L104" s="63">
        <v>27</v>
      </c>
      <c r="M104" s="63">
        <v>21</v>
      </c>
    </row>
    <row r="105" spans="1:13" ht="38.25">
      <c r="A105" s="68" t="s">
        <v>286</v>
      </c>
      <c r="B105" s="66" t="s">
        <v>275</v>
      </c>
      <c r="C105" s="66" t="s">
        <v>293</v>
      </c>
      <c r="D105" s="67">
        <v>2018</v>
      </c>
      <c r="E105" s="67">
        <v>3</v>
      </c>
      <c r="F105" s="67">
        <v>27</v>
      </c>
      <c r="G105" s="67">
        <v>21</v>
      </c>
      <c r="H105" s="3"/>
      <c r="I105" s="3"/>
      <c r="J105" s="3"/>
      <c r="K105" s="67">
        <v>3</v>
      </c>
      <c r="L105" s="67">
        <v>27</v>
      </c>
      <c r="M105" s="67">
        <v>21</v>
      </c>
    </row>
    <row r="106" spans="1:13" ht="38.25">
      <c r="A106" s="68" t="s">
        <v>286</v>
      </c>
      <c r="B106" s="66" t="s">
        <v>275</v>
      </c>
      <c r="C106" s="66" t="s">
        <v>293</v>
      </c>
      <c r="D106" s="214">
        <v>2017</v>
      </c>
      <c r="E106" s="67">
        <v>3</v>
      </c>
      <c r="F106" s="67">
        <v>27</v>
      </c>
      <c r="G106" s="67">
        <v>21</v>
      </c>
      <c r="H106" s="3"/>
      <c r="I106" s="3"/>
      <c r="J106" s="3"/>
      <c r="K106" s="67">
        <v>3</v>
      </c>
      <c r="L106" s="67">
        <v>27</v>
      </c>
      <c r="M106" s="67">
        <v>21</v>
      </c>
    </row>
    <row r="107" spans="1:13" ht="38.25">
      <c r="A107" s="68" t="s">
        <v>286</v>
      </c>
      <c r="B107" s="66" t="s">
        <v>275</v>
      </c>
      <c r="C107" s="66" t="s">
        <v>293</v>
      </c>
      <c r="D107" s="214">
        <v>2016</v>
      </c>
      <c r="E107" s="67"/>
      <c r="F107" s="67"/>
      <c r="G107" s="67"/>
      <c r="H107" s="3"/>
      <c r="I107" s="3"/>
      <c r="J107" s="3"/>
      <c r="K107" s="67">
        <v>3</v>
      </c>
      <c r="L107" s="67">
        <v>27</v>
      </c>
      <c r="M107" s="67">
        <v>21</v>
      </c>
    </row>
    <row r="108" spans="1:13">
      <c r="A108" s="78"/>
      <c r="B108" s="79"/>
      <c r="C108" s="79"/>
      <c r="D108" s="80"/>
      <c r="E108" s="80"/>
      <c r="F108" s="80"/>
      <c r="G108" s="80"/>
      <c r="H108" s="86"/>
      <c r="I108" s="86"/>
      <c r="J108" s="86"/>
      <c r="K108" s="86"/>
      <c r="L108" s="86"/>
      <c r="M108" s="86"/>
    </row>
    <row r="109" spans="1:13">
      <c r="A109" s="485" t="s">
        <v>181</v>
      </c>
      <c r="B109" s="485"/>
      <c r="C109" s="485"/>
      <c r="D109" s="485"/>
      <c r="E109" s="485"/>
      <c r="F109" s="485"/>
      <c r="G109" s="485"/>
      <c r="H109" s="485"/>
    </row>
    <row r="110" spans="1:13" ht="15" customHeight="1">
      <c r="A110" s="373" t="s">
        <v>1134</v>
      </c>
      <c r="B110" s="458"/>
      <c r="C110" s="458"/>
      <c r="D110" s="458"/>
      <c r="E110" s="458"/>
      <c r="F110" s="458"/>
      <c r="G110" s="458"/>
      <c r="H110" s="375"/>
    </row>
    <row r="111" spans="1:13">
      <c r="A111" s="467" t="s">
        <v>1</v>
      </c>
      <c r="B111" s="467"/>
      <c r="C111" s="467"/>
      <c r="D111" s="467"/>
      <c r="E111" s="467"/>
      <c r="F111" s="467"/>
      <c r="G111" s="467"/>
    </row>
    <row r="112" spans="1:13">
      <c r="A112" s="73"/>
      <c r="B112" s="72"/>
      <c r="C112" s="72"/>
      <c r="D112" s="72"/>
      <c r="E112" s="72"/>
      <c r="F112" s="72"/>
      <c r="G112" s="72"/>
    </row>
    <row r="113" spans="1:13" ht="34.5" customHeight="1">
      <c r="A113" s="492" t="s">
        <v>314</v>
      </c>
      <c r="B113" s="492"/>
      <c r="C113" s="492"/>
      <c r="D113" s="492"/>
      <c r="E113" s="492"/>
      <c r="F113" s="492"/>
      <c r="G113" s="492"/>
      <c r="H113" s="492"/>
    </row>
    <row r="114" spans="1:13">
      <c r="A114" s="488" t="s">
        <v>182</v>
      </c>
      <c r="B114" s="488" t="s">
        <v>192</v>
      </c>
      <c r="C114" s="488" t="s">
        <v>193</v>
      </c>
      <c r="D114" s="488" t="s">
        <v>194</v>
      </c>
      <c r="E114" s="491" t="s">
        <v>195</v>
      </c>
      <c r="F114" s="491"/>
      <c r="G114" s="491"/>
      <c r="H114" s="491"/>
      <c r="I114" s="491"/>
      <c r="J114" s="491"/>
      <c r="K114" s="491"/>
      <c r="L114" s="491"/>
      <c r="M114" s="491"/>
    </row>
    <row r="115" spans="1:13">
      <c r="A115" s="489"/>
      <c r="B115" s="489"/>
      <c r="C115" s="489"/>
      <c r="D115" s="489"/>
      <c r="E115" s="491" t="s">
        <v>196</v>
      </c>
      <c r="F115" s="491"/>
      <c r="G115" s="491"/>
      <c r="H115" s="491" t="s">
        <v>197</v>
      </c>
      <c r="I115" s="491"/>
      <c r="J115" s="491"/>
      <c r="K115" s="491" t="s">
        <v>198</v>
      </c>
      <c r="L115" s="491"/>
      <c r="M115" s="491"/>
    </row>
    <row r="116" spans="1:13" ht="25.5">
      <c r="A116" s="490"/>
      <c r="B116" s="490"/>
      <c r="C116" s="490"/>
      <c r="D116" s="490"/>
      <c r="E116" s="75" t="s">
        <v>199</v>
      </c>
      <c r="F116" s="75" t="s">
        <v>200</v>
      </c>
      <c r="G116" s="75" t="s">
        <v>201</v>
      </c>
      <c r="H116" s="75" t="s">
        <v>199</v>
      </c>
      <c r="I116" s="75" t="s">
        <v>200</v>
      </c>
      <c r="J116" s="75" t="s">
        <v>201</v>
      </c>
      <c r="K116" s="75" t="s">
        <v>199</v>
      </c>
      <c r="L116" s="75" t="s">
        <v>200</v>
      </c>
      <c r="M116" s="75" t="s">
        <v>201</v>
      </c>
    </row>
    <row r="117" spans="1:13" ht="25.5">
      <c r="A117" s="68" t="s">
        <v>287</v>
      </c>
      <c r="B117" s="62" t="s">
        <v>279</v>
      </c>
      <c r="C117" s="62" t="s">
        <v>267</v>
      </c>
      <c r="D117" s="63">
        <v>2018</v>
      </c>
      <c r="E117" s="63">
        <v>3</v>
      </c>
      <c r="F117" s="63">
        <v>27</v>
      </c>
      <c r="G117" s="63">
        <v>18</v>
      </c>
      <c r="H117" s="63"/>
      <c r="I117" s="63"/>
      <c r="J117" s="63"/>
      <c r="K117" s="63">
        <v>3</v>
      </c>
      <c r="L117" s="63">
        <v>27</v>
      </c>
      <c r="M117" s="63">
        <v>18</v>
      </c>
    </row>
    <row r="118" spans="1:13" ht="25.5">
      <c r="A118" s="68" t="s">
        <v>287</v>
      </c>
      <c r="B118" s="62" t="s">
        <v>279</v>
      </c>
      <c r="C118" s="62" t="s">
        <v>267</v>
      </c>
      <c r="D118" s="214">
        <v>2017</v>
      </c>
      <c r="E118" s="63">
        <v>3</v>
      </c>
      <c r="F118" s="63">
        <v>27</v>
      </c>
      <c r="G118" s="63">
        <v>18</v>
      </c>
      <c r="H118" s="63"/>
      <c r="I118" s="63"/>
      <c r="J118" s="63"/>
      <c r="K118" s="63">
        <v>3</v>
      </c>
      <c r="L118" s="63">
        <v>27</v>
      </c>
      <c r="M118" s="63">
        <v>18</v>
      </c>
    </row>
    <row r="119" spans="1:13" ht="25.5">
      <c r="A119" s="68" t="s">
        <v>287</v>
      </c>
      <c r="B119" s="62" t="s">
        <v>279</v>
      </c>
      <c r="C119" s="62" t="s">
        <v>267</v>
      </c>
      <c r="D119" s="214">
        <v>2016</v>
      </c>
      <c r="E119" s="63"/>
      <c r="F119" s="63"/>
      <c r="G119" s="63"/>
      <c r="H119" s="63"/>
      <c r="I119" s="63"/>
      <c r="J119" s="63"/>
      <c r="K119" s="63">
        <v>3</v>
      </c>
      <c r="L119" s="63">
        <v>27</v>
      </c>
      <c r="M119" s="63">
        <v>18</v>
      </c>
    </row>
    <row r="122" spans="1:13" ht="15.75">
      <c r="B122" s="337" t="s">
        <v>1527</v>
      </c>
      <c r="C122" s="337"/>
      <c r="D122" s="337"/>
      <c r="E122" s="338"/>
      <c r="F122" s="338" t="s">
        <v>1528</v>
      </c>
    </row>
  </sheetData>
  <mergeCells count="109">
    <mergeCell ref="A109:H109"/>
    <mergeCell ref="A110:H110"/>
    <mergeCell ref="A111:G111"/>
    <mergeCell ref="A113:H113"/>
    <mergeCell ref="A114:A116"/>
    <mergeCell ref="B114:B116"/>
    <mergeCell ref="C114:C116"/>
    <mergeCell ref="D114:D116"/>
    <mergeCell ref="E114:M114"/>
    <mergeCell ref="E115:G115"/>
    <mergeCell ref="H115:J115"/>
    <mergeCell ref="K115:M115"/>
    <mergeCell ref="A94:H94"/>
    <mergeCell ref="A95:H95"/>
    <mergeCell ref="A96:G96"/>
    <mergeCell ref="A98:H98"/>
    <mergeCell ref="A99:A101"/>
    <mergeCell ref="B99:B101"/>
    <mergeCell ref="C99:C101"/>
    <mergeCell ref="D99:D101"/>
    <mergeCell ref="E99:M99"/>
    <mergeCell ref="E100:G100"/>
    <mergeCell ref="H100:J100"/>
    <mergeCell ref="K100:M100"/>
    <mergeCell ref="A83:H83"/>
    <mergeCell ref="A84:H84"/>
    <mergeCell ref="A85:G85"/>
    <mergeCell ref="A87:H87"/>
    <mergeCell ref="A88:A90"/>
    <mergeCell ref="B88:B90"/>
    <mergeCell ref="C88:C90"/>
    <mergeCell ref="D88:D90"/>
    <mergeCell ref="E88:M88"/>
    <mergeCell ref="E89:G89"/>
    <mergeCell ref="H89:J89"/>
    <mergeCell ref="K89:M89"/>
    <mergeCell ref="A69:H69"/>
    <mergeCell ref="A70:H70"/>
    <mergeCell ref="A71:G71"/>
    <mergeCell ref="A73:H73"/>
    <mergeCell ref="A74:A76"/>
    <mergeCell ref="B74:B76"/>
    <mergeCell ref="C74:C76"/>
    <mergeCell ref="D74:D76"/>
    <mergeCell ref="E74:M74"/>
    <mergeCell ref="E75:G75"/>
    <mergeCell ref="H75:J75"/>
    <mergeCell ref="K75:M75"/>
    <mergeCell ref="A55:H55"/>
    <mergeCell ref="A56:H56"/>
    <mergeCell ref="A57:G57"/>
    <mergeCell ref="A59:H59"/>
    <mergeCell ref="A60:A62"/>
    <mergeCell ref="B60:B62"/>
    <mergeCell ref="C60:C62"/>
    <mergeCell ref="D60:D62"/>
    <mergeCell ref="E60:M60"/>
    <mergeCell ref="E61:G61"/>
    <mergeCell ref="H61:J61"/>
    <mergeCell ref="K61:M61"/>
    <mergeCell ref="A42:H42"/>
    <mergeCell ref="A43:H43"/>
    <mergeCell ref="A44:G44"/>
    <mergeCell ref="A46:H46"/>
    <mergeCell ref="A47:A49"/>
    <mergeCell ref="B47:B49"/>
    <mergeCell ref="C47:C49"/>
    <mergeCell ref="D47:D49"/>
    <mergeCell ref="E47:M47"/>
    <mergeCell ref="E48:G48"/>
    <mergeCell ref="H48:J48"/>
    <mergeCell ref="K48:M48"/>
    <mergeCell ref="A29:H29"/>
    <mergeCell ref="A30:H30"/>
    <mergeCell ref="A31:G31"/>
    <mergeCell ref="A33:H33"/>
    <mergeCell ref="A34:A36"/>
    <mergeCell ref="B34:B36"/>
    <mergeCell ref="C34:C36"/>
    <mergeCell ref="D34:D36"/>
    <mergeCell ref="E34:M34"/>
    <mergeCell ref="E35:G35"/>
    <mergeCell ref="H35:J35"/>
    <mergeCell ref="K35:M35"/>
    <mergeCell ref="A20:H20"/>
    <mergeCell ref="A21:A23"/>
    <mergeCell ref="B21:B23"/>
    <mergeCell ref="C21:C23"/>
    <mergeCell ref="D21:D23"/>
    <mergeCell ref="E21:M21"/>
    <mergeCell ref="E22:G22"/>
    <mergeCell ref="H22:J22"/>
    <mergeCell ref="K22:M22"/>
    <mergeCell ref="A16:H16"/>
    <mergeCell ref="A17:H17"/>
    <mergeCell ref="A18:G18"/>
    <mergeCell ref="A4:G4"/>
    <mergeCell ref="E1:H1"/>
    <mergeCell ref="A2:H2"/>
    <mergeCell ref="A3:H3"/>
    <mergeCell ref="A6:H6"/>
    <mergeCell ref="A7:A9"/>
    <mergeCell ref="B7:B9"/>
    <mergeCell ref="C7:C9"/>
    <mergeCell ref="D7:D9"/>
    <mergeCell ref="E7:M7"/>
    <mergeCell ref="E8:G8"/>
    <mergeCell ref="H8:J8"/>
    <mergeCell ref="K8:M8"/>
  </mergeCells>
  <pageMargins left="0.51181102362204722" right="0.39370078740157483"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32</vt:i4>
      </vt:variant>
      <vt:variant>
        <vt:lpstr>Именованные диапазоны</vt:lpstr>
      </vt:variant>
      <vt:variant>
        <vt:i4>4</vt:i4>
      </vt:variant>
    </vt:vector>
  </HeadingPairs>
  <TitlesOfParts>
    <vt:vector size="36" baseType="lpstr">
      <vt:lpstr>Прил.1</vt:lpstr>
      <vt:lpstr>Прил.2</vt:lpstr>
      <vt:lpstr>Прил.3</vt:lpstr>
      <vt:lpstr>Прил.4</vt:lpstr>
      <vt:lpstr>Прил.5</vt:lpstr>
      <vt:lpstr>Прил.6</vt:lpstr>
      <vt:lpstr>Прил.7</vt:lpstr>
      <vt:lpstr>Прил.8</vt:lpstr>
      <vt:lpstr>Прил.9</vt:lpstr>
      <vt:lpstr>Прил.10</vt:lpstr>
      <vt:lpstr>Прил.11</vt:lpstr>
      <vt:lpstr>Прил.12</vt:lpstr>
      <vt:lpstr>Прил.13</vt:lpstr>
      <vt:lpstr>Прил.14</vt:lpstr>
      <vt:lpstr>Прил.17 (ПМиИ 01.03.02)</vt:lpstr>
      <vt:lpstr>Прил.17 (МОиАИС 02.03.03)</vt:lpstr>
      <vt:lpstr>Прил.17 (ИСиТ 09.03.02)</vt:lpstr>
      <vt:lpstr>Прил.17 (ИиВТ 09.03.01)</vt:lpstr>
      <vt:lpstr>Прил.17 (ПИ 09.03.03)</vt:lpstr>
      <vt:lpstr>Прил.17 (БИ 38.03.05)</vt:lpstr>
      <vt:lpstr>Прил.17 (ПМиИ 01.04.02)</vt:lpstr>
      <vt:lpstr>Прил.17 (ПИ 09.04.03)</vt:lpstr>
      <vt:lpstr>Прил.17 (ИСиТ 09.04.02)</vt:lpstr>
      <vt:lpstr>Прил.18-19</vt:lpstr>
      <vt:lpstr>Прим.20</vt:lpstr>
      <vt:lpstr>Прил.21</vt:lpstr>
      <vt:lpstr>Прил.22</vt:lpstr>
      <vt:lpstr>Прил.23</vt:lpstr>
      <vt:lpstr>Прил.24</vt:lpstr>
      <vt:lpstr>Прил.25</vt:lpstr>
      <vt:lpstr>Прил.26</vt:lpstr>
      <vt:lpstr>Прил.27</vt:lpstr>
      <vt:lpstr>Прил.10!Область_печати</vt:lpstr>
      <vt:lpstr>'Прил.17 (ПМиИ 01.03.02)'!Область_печати</vt:lpstr>
      <vt:lpstr>Прил.2!Область_печати</vt:lpstr>
      <vt:lpstr>Прил.7!Область_печати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Григорий А. Шабанов</dc:creator>
  <cp:lastModifiedBy>liza2810</cp:lastModifiedBy>
  <cp:lastPrinted>2019-04-08T10:27:43Z</cp:lastPrinted>
  <dcterms:created xsi:type="dcterms:W3CDTF">2013-09-26T09:36:49Z</dcterms:created>
  <dcterms:modified xsi:type="dcterms:W3CDTF">2019-04-15T12:28:24Z</dcterms:modified>
</cp:coreProperties>
</file>